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7440" windowWidth="12240" windowHeight="7125"/>
  </bookViews>
  <sheets>
    <sheet name="CY 2018 GAD AR_final na jud" sheetId="2" r:id="rId1"/>
    <sheet name="Sheet3" sheetId="3" r:id="rId2"/>
  </sheets>
  <calcPr calcId="144525"/>
  <fileRecoveryPr autoRecover="0"/>
</workbook>
</file>

<file path=xl/calcChain.xml><?xml version="1.0" encoding="utf-8"?>
<calcChain xmlns="http://schemas.openxmlformats.org/spreadsheetml/2006/main">
  <c r="E225" i="2" l="1"/>
  <c r="F220" i="2"/>
  <c r="F219" i="2"/>
  <c r="F218" i="2"/>
  <c r="F217" i="2"/>
  <c r="F216" i="2"/>
  <c r="F215" i="2"/>
  <c r="F214" i="2"/>
  <c r="F213" i="2"/>
  <c r="F212" i="2"/>
  <c r="F211" i="2"/>
  <c r="F210" i="2"/>
  <c r="F204" i="2"/>
  <c r="F203" i="2"/>
  <c r="F202" i="2"/>
  <c r="F200" i="2"/>
  <c r="F199" i="2"/>
  <c r="F198" i="2"/>
  <c r="F196" i="2"/>
  <c r="F193" i="2"/>
  <c r="F190" i="2"/>
  <c r="F189" i="2"/>
  <c r="F188" i="2"/>
  <c r="F187" i="2"/>
  <c r="H183" i="2"/>
  <c r="G183" i="2"/>
  <c r="H132" i="2"/>
  <c r="G132" i="2"/>
  <c r="I125" i="2"/>
  <c r="I31" i="2"/>
  <c r="F225" i="2" l="1"/>
  <c r="F226" i="2" s="1"/>
  <c r="H5" i="2" l="1"/>
  <c r="H6" i="2" s="1"/>
</calcChain>
</file>

<file path=xl/sharedStrings.xml><?xml version="1.0" encoding="utf-8"?>
<sst xmlns="http://schemas.openxmlformats.org/spreadsheetml/2006/main" count="644" uniqueCount="608">
  <si>
    <t>Province:</t>
  </si>
  <si>
    <t>LGU:</t>
  </si>
  <si>
    <t>Povincial Government</t>
  </si>
  <si>
    <t>ORGANIZATION - FOCUSED</t>
  </si>
  <si>
    <t>CLIENT - FOCUSED</t>
  </si>
  <si>
    <t xml:space="preserve">GAD Objective </t>
  </si>
  <si>
    <t>GAD Activity</t>
  </si>
  <si>
    <t>Region:</t>
  </si>
  <si>
    <t>XI     (Davao Region)</t>
  </si>
  <si>
    <t xml:space="preserve">Compostela Valley </t>
  </si>
  <si>
    <t>Relevant LGU PPA</t>
  </si>
  <si>
    <t>Remarks</t>
  </si>
  <si>
    <t>Gender Issue or GAD Mandate</t>
  </si>
  <si>
    <t xml:space="preserve"> Performance Indicator and Target</t>
  </si>
  <si>
    <t>Total LGU Budget:</t>
  </si>
  <si>
    <t>Php</t>
  </si>
  <si>
    <t>Sub-Total A</t>
  </si>
  <si>
    <t>Sub-Total B</t>
  </si>
  <si>
    <t>ATTRIBUTED PROGRAMS/PROJECTS</t>
  </si>
  <si>
    <t>Title of LGTitle of LGU Program or ProjectU Program or Project</t>
  </si>
  <si>
    <t>Sub-Total C</t>
  </si>
  <si>
    <t>GRAND TOTAL (A+B+C)</t>
  </si>
  <si>
    <t>Absence of breastfeeding centers/ facilities in public transport terminals</t>
  </si>
  <si>
    <t>RA10070 Establishment of Persons with Disability Affairs Office (PDAO) in every Provincial &amp; Municipal level not implemented</t>
  </si>
  <si>
    <t>Absence of the Provincial Health Code</t>
  </si>
  <si>
    <t xml:space="preserve">Vulnerability of IP families &amp; non-IP indigent families in the schistosomiasis endemic &amp; mining areas to illnesses brought about by poor health and sanitation practices  </t>
  </si>
  <si>
    <t>A number of musically inclined female and male children and youth in the province have no access to formal training in music</t>
  </si>
  <si>
    <t>Human Resource Development Program</t>
  </si>
  <si>
    <t>Other Strategies</t>
  </si>
  <si>
    <t>Formulate provincial health code</t>
  </si>
  <si>
    <t>Health Governance Program</t>
  </si>
  <si>
    <t>Sports Development Program</t>
  </si>
  <si>
    <t>Women Welfare Program</t>
  </si>
  <si>
    <t>Fishery Development Program</t>
  </si>
  <si>
    <t>Information Technology and Communication Development Program</t>
  </si>
  <si>
    <t xml:space="preserve">Need to maintain functionality of the Compostela Valley Provincial Government - GAD Focal Point System (GFPS) </t>
  </si>
  <si>
    <t>Maintain/ strengthen functionality of the province' GAD Focal Point System</t>
  </si>
  <si>
    <t>Maintenance &amp; Operation of GAD Focal Point System (GFPS)</t>
  </si>
  <si>
    <t>Conduct of regular meetings</t>
  </si>
  <si>
    <t>Facilitate conduct of gender analysis or identification of gender issues through focus group or sector group discussions (FGDs), fora and consultation meetings with stakeholders, farmers, fisher folks, women and other marginalized groups</t>
  </si>
  <si>
    <t>Facilitate updating/ maintenance of GAD Database of the province;</t>
  </si>
  <si>
    <t>Updated sex-disaggregated data by sector gathered/ complied</t>
  </si>
  <si>
    <t xml:space="preserve">Strengthen the GAD M &amp; E System </t>
  </si>
  <si>
    <t xml:space="preserve">Enhance knowledge &amp; skills of the GAD Monitoring  Team </t>
  </si>
  <si>
    <t>No. of meetings conducted - 2 GFPS-Executive Committee Meetings &amp; 4 GFPS-TWG Meetings</t>
  </si>
  <si>
    <t>Establish pool of speakers on GAD</t>
  </si>
  <si>
    <t>Facilitate conduct of training of trainers (ToT) on GAD</t>
  </si>
  <si>
    <t>No. of ToTs conducted/ facilitated - 2; No. of GAD trainers trained - 15 Females &amp; 15 males</t>
  </si>
  <si>
    <t xml:space="preserve">Provide Brief Orientation on GAD during Monday Convocation Program </t>
  </si>
  <si>
    <t>Absence of in-house resource persons to roll out GAD concept</t>
  </si>
  <si>
    <t xml:space="preserve">Inadequate knowledge and awareness on GAD among provincial employees: a) Only few or less than 50% of the total provincial employees have attended basic orientation on GAD or Gender Sensitivity Training; b) Not all members of the organization’s top level management have attended basic GAD Orientation or Gender Sensitivity Training (about 25% of the total department heads &amp; majority of the SP members have not attended GST); </t>
  </si>
  <si>
    <t>Provide Brief Orientation on GAD among department heads during conduct of Executive Committee Meetings;</t>
  </si>
  <si>
    <t xml:space="preserve">Provide Brief Orientation on GAD among Sangguniang Panlalawigan members during conduct of regular sessions; </t>
  </si>
  <si>
    <t>Reproduce IEC materials for distribution to provincial employees</t>
  </si>
  <si>
    <t>Facilitate conduct of Gender Sensitivity Training (GST) among provincial employees</t>
  </si>
  <si>
    <t xml:space="preserve">Facilitate/conduct various capability building activities among provincial employees integrating gender concerns  </t>
  </si>
  <si>
    <t xml:space="preserve">Prepare GAD orientation Module for newly  hired employees (integrate GAD concerns during conduct of orientation among newly hired provincia employees  </t>
  </si>
  <si>
    <t>Information and Community Development Program</t>
  </si>
  <si>
    <t xml:space="preserve">Sustain enhancement of knowledge, skills and understanding on GAD among GFPS members &amp; other key officials and employees </t>
  </si>
  <si>
    <t>No. of GAD related training/seminars/ workshops facilitated/ conducted - 5; No. of female &amp; male participants - 100 female &amp; 100 male participants</t>
  </si>
  <si>
    <t>Facilitate conduct of in-house GST &amp; other GAD mainstreaming related activities</t>
  </si>
  <si>
    <t>Facilitate formulation of 2019 GAD Plan and Budget;</t>
  </si>
  <si>
    <t>CY 2019 GAD Plan &amp; Budget prepared &amp; approved</t>
  </si>
  <si>
    <t>Facilitate preparation of the 2017 GAD Accomplishment Report</t>
  </si>
  <si>
    <t>CY 2017 GAD Accomplishment Report prepared &amp; submitted to DILG &amp; COA</t>
  </si>
  <si>
    <t>Weak monitoring and evaluation system on implemented GAD programs, projects &amp; activities</t>
  </si>
  <si>
    <t>Facilitate functionality of the GAD M &amp; E System: facilitate conduct of meetings</t>
  </si>
  <si>
    <t xml:space="preserve">Facilitate attendance of the GAD M &amp; E Team members to training </t>
  </si>
  <si>
    <t>Provide technical assistance to component municipalities on their GAD mainstreaming efforts</t>
  </si>
  <si>
    <t xml:space="preserve">Need to provide technical assistance to component municipalities on GAD mainstreaming tools </t>
  </si>
  <si>
    <t xml:space="preserve">Facilitate the conduct of GAD related capability building activities for municipal GFPS members </t>
  </si>
  <si>
    <t>Improve integration of gender concerns in the provincial development plans,  policies, programs and budgets</t>
  </si>
  <si>
    <t>Facilitate updating/ maintenance of GAD Database of the province</t>
  </si>
  <si>
    <t>No. of FGDs or consultative meetings/fora conducted - at least 1 FGD/Forum; List &amp; attendance of the representative of the identified marginalized group</t>
  </si>
  <si>
    <t xml:space="preserve">Reconstitute the Technical Working Group (TWG) for the preparation of the Provincial Health Code                                                            </t>
  </si>
  <si>
    <t>Executive Order, Reconstituting the TWG or the preparation of the Provincial Health Code   issued</t>
  </si>
  <si>
    <t xml:space="preserve">Conduct technical researches for the preperation/formulation of Provincial Health Code                          </t>
  </si>
  <si>
    <t xml:space="preserve">Facilitate the conduct of meetings </t>
  </si>
  <si>
    <t>4 meetings facilitated/ conducted</t>
  </si>
  <si>
    <t>Health related laws gathered and complied</t>
  </si>
  <si>
    <t>Facilitate the conduct of trainings/workshops in the preparation &amp; formulation Provincial Health Code</t>
  </si>
  <si>
    <t>1 training on health code preparation for the TWG members facilitated; 3 workshops for health code preparation conducted</t>
  </si>
  <si>
    <t>Poor integration of gender concerns in the provincial development plans (e.g. Provincial Development &amp; Physical Framework Plan (PDPFP) &amp; other sectoral development plans), policies, programs and budgets;                                                                                                                    Difficulty in generating sex-disaggregated data</t>
  </si>
  <si>
    <t>Difficulty in generating sex-disaggregated data</t>
  </si>
  <si>
    <t>Facilitate the establishment of sex-disaggregated data</t>
  </si>
  <si>
    <t>CBMS institutionalized in the province by end of 2018</t>
  </si>
  <si>
    <t>No. of trainings facilitated - 1 training</t>
  </si>
  <si>
    <t>No. of GAD related training/seminars facilitated - 2 trainings/seminars; No. of female &amp; male municipal GFPS-ExeCom &amp; TWG members and GAD focal persons attended the training - all members</t>
  </si>
  <si>
    <t xml:space="preserve">Community Based Monitoring System (CBMS) </t>
  </si>
  <si>
    <t xml:space="preserve">Inadequte knowledge &amp; skills on gender analysis, HGDG, PIMME and other GAD tools among GAD Focal persons &amp; GFPS members of the 11 municipalities </t>
  </si>
  <si>
    <t xml:space="preserve">Enhance knowledge &amp; skills on gender analysis, HGDG, PIMME and other GAD tools among GAD Focal persons &amp; GFPS members of the 11 municipalities </t>
  </si>
  <si>
    <t>Capability Building Program (Maintenance &amp; Operation of GAD Focal Point System</t>
  </si>
  <si>
    <t>Facilitate the conduct of Summer Sports Fest:</t>
  </si>
  <si>
    <t xml:space="preserve">a) Conduct of Inter-Municipalities Sports Competition for Basketball , Softball, Badminton, Volleyball, Baseball, Athletics, Football, Table Tennis, Lawn Tennis, Futsal, Chess, Boxing, SepakTakraw &amp; Archery
</t>
  </si>
  <si>
    <t xml:space="preserve">b) Conduct of various sports skills trainings and seminars among female &amp; male coaches </t>
  </si>
  <si>
    <t>c) Facilitate the provision of financial assistance to LGU Athletes or Sports organization</t>
  </si>
  <si>
    <t>d) Facilitate the provision of sporting supplies/materials</t>
  </si>
  <si>
    <t>e) Facilitate the conduct of Governor's Cup Tournament</t>
  </si>
  <si>
    <t>f) Facilitate the conduct of Sports Clinics among female &amp; male school children sports enthusiasts</t>
  </si>
  <si>
    <t>Inter-municipalities sports competition conducted for a total of 1,494 athletes of various sports events as stated (with 362 girls &amp; 1132 boys)</t>
  </si>
  <si>
    <t>3 Sports Clinics facilitated at 1 per identified barangay</t>
  </si>
  <si>
    <t>1 Governor's Cup Tournament facilitated</t>
  </si>
  <si>
    <t>Appropriate sports supplies/materials provided as per request of the LGU concerned</t>
  </si>
  <si>
    <t>Facilitate the conduct of capability building on Gad mainstreaming tools</t>
  </si>
  <si>
    <t xml:space="preserve">Absence of Crisis Center for Women and Children  victim survivors </t>
  </si>
  <si>
    <t>Women Development Program</t>
  </si>
  <si>
    <t xml:space="preserve">Construct/establish a standard crisis center for women and children victim survisors </t>
  </si>
  <si>
    <t>Improve the  temporary shelter for the CICL to conform to standard</t>
  </si>
  <si>
    <t>The Bahay Pag-asa rehabilitated/improved and comformed to standard by end of 2018</t>
  </si>
  <si>
    <t>Family Welfare Program</t>
  </si>
  <si>
    <t>Facilitate reproduction and distribution of IEC materials on the rights of a child</t>
  </si>
  <si>
    <t>Provincial Spiritual Development &amp; Values Restoration Program</t>
  </si>
  <si>
    <t>Facilitate conduct of Barangay Family Development (BFD) sessions/seminars</t>
  </si>
  <si>
    <t>Facilitate conduct of family, moral and spiritual enrichment talks/discussions to provincial employees</t>
  </si>
  <si>
    <t>Population Management Program</t>
  </si>
  <si>
    <t>Promote awareness on VAWC law and other GAD related laws</t>
  </si>
  <si>
    <t xml:space="preserve">Promote organization of individuals to support anti VAWC </t>
  </si>
  <si>
    <t>Databased Participatory &amp; Development Planning Program</t>
  </si>
  <si>
    <t xml:space="preserve">Limited programs related to health and wellness for the provincial employees </t>
  </si>
  <si>
    <t xml:space="preserve">Absence of Women and Children Protection Unit (WCPU) in the CVPH </t>
  </si>
  <si>
    <t>Establish at least 1 WCPU in CVPH-Montevista</t>
  </si>
  <si>
    <t>Establishment of Women &amp; Children Protection Unit (WCPU)</t>
  </si>
  <si>
    <t>Facilitate installation of WCPU at CVPH Montevista</t>
  </si>
  <si>
    <t>WCPU established by end of 2018</t>
  </si>
  <si>
    <t>Facilitate the attendance to training of the WCPU personnel incharge</t>
  </si>
  <si>
    <t>1-month training (more or less) facilitated for 1 medical doctor &amp; 1 social worker incharged of the WCPU</t>
  </si>
  <si>
    <t>Community Welfare and Development Program</t>
  </si>
  <si>
    <t>Increase information among community women and men, and families on available social services of the province, especially to those at GIDAs or isolated sitios</t>
  </si>
  <si>
    <t>Facilitate the installation of Social Welfare and Development Auxiliaries (SWADAs) at the barangay level</t>
  </si>
  <si>
    <t>Facilitate the conduct of Training of Trainers for Social Welfare and Development  Auxiliaries (SWADAs)</t>
  </si>
  <si>
    <t>Assist in the conduct of Social Welfare and Development Auxiliary (SWADA) roll out training per municipality</t>
  </si>
  <si>
    <t xml:space="preserve">Supervise the Program implementation at the municipal level </t>
  </si>
  <si>
    <t>11 roll out activities at 1 per municipality within 2nd Qtr. to 4th Qtr., 2018</t>
  </si>
  <si>
    <t>5 Batches of ToTs for SWADAs at 45 pax per batch within the 1st Qtr. 2018</t>
  </si>
  <si>
    <t>Quarterly meetings among SWADAs conducted; Program Implemetation Review/Assessment conducted every semester 2018</t>
  </si>
  <si>
    <t>Provincial Health Insurance Program for the Indigents</t>
  </si>
  <si>
    <t xml:space="preserve">Provide social protection to indigent families, pregnant women, PWDs and other poor barangay functionaries </t>
  </si>
  <si>
    <t>Facilitate enrollment of qualified beneficiaries to PhilHealth under PLGU health insurance program</t>
  </si>
  <si>
    <t>3,318 (1,500 males &amp; 1,818 females) individuals &amp; families enrolled to Philhealth within 2018</t>
  </si>
  <si>
    <t>Technical Education Skills and Livelihood Program</t>
  </si>
  <si>
    <t>Presence of teenagers and OSY that have difficulty to complete secondary education</t>
  </si>
  <si>
    <t>Presence of high school graduates who are poor and  could not able to continue to college; Limited access among PWDs to college education opportunities</t>
  </si>
  <si>
    <t>Provide better access to college education among poor high school students and OSY</t>
  </si>
  <si>
    <t>Compostela Valley Scholarship Program (CVSP)</t>
  </si>
  <si>
    <t>500 female &amp; male poor but deserving scholars enrolled to tertiary education in SY 2018-2019</t>
  </si>
  <si>
    <t>Facilitate enrollment of qualified beneficiaries to college education under CVSP</t>
  </si>
  <si>
    <t>Provide opportunity among high school undergraduates and OSY to complete secondary education</t>
  </si>
  <si>
    <t>Youth Welfare Program</t>
  </si>
  <si>
    <t>1,000 female and male indigent high school students &amp; out-of-school youth benefited the program for School Year 2018-2019</t>
  </si>
  <si>
    <t>Intensfiy promotion and monitoring on the implementation of 20% discount privilege for Senior Citizen.</t>
  </si>
  <si>
    <t>Most of the establishments, transport and service facilities within the province do not consider the 20%  discount privilege for senior citizens per elderly welfare act</t>
  </si>
  <si>
    <t>Conduct advocacy program on elderly welfare act (coordination meetings and forum with partner agencies and stakeholders)</t>
  </si>
  <si>
    <t>Provincial Greening Program</t>
  </si>
  <si>
    <t>Provincial Solid Waste Management Program</t>
  </si>
  <si>
    <t>Provincial Environmental Education Program</t>
  </si>
  <si>
    <t>Employee Awards and Incentives Program</t>
  </si>
  <si>
    <t>Socio-Cultural and Arts Program</t>
  </si>
  <si>
    <t>Facilitate the conduct of various livelihhod skills training for our women</t>
  </si>
  <si>
    <t xml:space="preserve"> Establish a standard Provincial  Crisis Center for women and children  victim survivors</t>
  </si>
  <si>
    <t>Limited employment or income opportunities among marginalized women in the province; Limited knowledge among women (especially those at the Geographically Isolated and Disadvantaged Areas (GIDAs) about their basic human rights</t>
  </si>
  <si>
    <t>Conduct IEC activities of GAD related laws (fora/symposia) such as: a) Magna Carta of Women; b) VAWC Law, etc.; Facilitate conduct of Women's Summit</t>
  </si>
  <si>
    <t>20 various training/ workshop activities facilitated/conducted for 800 women (schedules distributed throughout 2018)</t>
  </si>
  <si>
    <t>Facilitate the conduct of meetings among women's organizations in the province</t>
  </si>
  <si>
    <t>Facilitate the provinsion of financial support and assistance to various women's community projects</t>
  </si>
  <si>
    <t>Water Ecosystem Rehabilitation and Sustainability (WaTERS) Program</t>
  </si>
  <si>
    <t>Integrated Bamboo Production Project</t>
  </si>
  <si>
    <t>Mining and Quarrying Development Program</t>
  </si>
  <si>
    <t>Maintenance &amp; Operation of the Prov'l. Mining Regulatory Board</t>
  </si>
  <si>
    <t>Public Employment Program</t>
  </si>
  <si>
    <t>Special Program for Employment of Students</t>
  </si>
  <si>
    <t>Investment Development &amp; Promotion Program</t>
  </si>
  <si>
    <t>Agricultural Institutional Support Development Program</t>
  </si>
  <si>
    <t>Peace and Order Program</t>
  </si>
  <si>
    <t>High Value Crop Development Program</t>
  </si>
  <si>
    <t>Non-Communicable Disease and Prevention and Control Program</t>
  </si>
  <si>
    <t>Provide opportunity among employees to achieve healthy body and physically fit</t>
  </si>
  <si>
    <t>Facilitate the conduct of annual  medical check-up  among  provincial  female &amp; male employees (VIA &amp; pap's smear services to WRA employees)</t>
  </si>
  <si>
    <t>Conduct IEC activities on warning signs and risk factors of non-communicable related diseases</t>
  </si>
  <si>
    <t>Facilitate the "Biggest Loser Challenge" competition among female &amp; male employees</t>
  </si>
  <si>
    <t>Biggest Loser Challenge facilitated within July-November 2018</t>
  </si>
  <si>
    <t>Facilitate the conduct of HATAW activities every Friday afternoon;</t>
  </si>
  <si>
    <t xml:space="preserve">48  Sessions (HATAW) </t>
  </si>
  <si>
    <t>1 Healthy Lifestyle Forum/Brief Discussion conducted during Monday Convocation within whole 2018; IEC matrials distributed</t>
  </si>
  <si>
    <t>Presence of indigent families, pregnant women, PWDs and other poor barangay functionaries in the province that do not have social protection</t>
  </si>
  <si>
    <t>Establish sex-disaggregated data on teenagers &amp; OSY who are poor &amp; deserving beneficiaries of the program</t>
  </si>
  <si>
    <t>Sex-disaggregated database established by end of 2018</t>
  </si>
  <si>
    <t>Reduce incidence of mortality &amp; morbidity due to lifestyle related diseases among women &amp; men in Compostela Valley</t>
  </si>
  <si>
    <t>Non-Communicable Disease Prevention and Control Program</t>
  </si>
  <si>
    <t>High incidence of mortality &amp; mobidity due to lifestyle related diseases among women and men in Compostela Valley (in 2015 &amp; 2016, hypertensive disease was the number one cuase of mortality, source: RHIS)</t>
  </si>
  <si>
    <t xml:space="preserve">1. Conduct capability building
1.1. Smoking Cessation Training  
1.2. MPOWER Strategy for Tobacco             Control and Prevention
</t>
  </si>
  <si>
    <t xml:space="preserve">3. Conduct of Celebrations  and observation of special events
3.1. Cancer Month/Week
3.2. No Tobacco Day/Month
3.3. Kidney Month
3.4. Eye Sight Month
</t>
  </si>
  <si>
    <t xml:space="preserve">4. Provision of smoking cessation interventions
4.1. Screening and orientation of applicants
</t>
  </si>
  <si>
    <t xml:space="preserve">5. Provision and augmentation of Medicines, Laboratory Supplies, Logistics and Professional fees
5.1. Pap’s smear Reading
5.2. Maintenance medicines for Mentally challenge
5.3. Urine examination
5.4. Visual Inspection using acetic acid for cervical cancer screening
5.5. Blood Sugar and Cholesterol screening
</t>
  </si>
  <si>
    <t xml:space="preserve">2. Conduct Lectures/Symposium
2.1. Lifestyle related diseases
2.2. Dangers and ill-effects of smoking
</t>
  </si>
  <si>
    <t>2 lectures/symposia conducted within 2018 for a total of 100 women and 100 men</t>
  </si>
  <si>
    <t xml:space="preserve">1 Smoking Cessation Training conducted for 30 men and 20 women within 2018; 5 activities of MPOWER Strategy for Tobacco Control &amp; Prevention conducted within the planned period </t>
  </si>
  <si>
    <t>Medicines, Laboratory Supplies &amp; other Logistic support provided to about 50 women</t>
  </si>
  <si>
    <t>Infectious Disease Cluster Program</t>
  </si>
  <si>
    <t>Reduce incidence of HIV/AIDS/STI or stagnate incidence of HIV/AIDS/STI in Compostela Valley; Reduce cases of other related infectious diseases</t>
  </si>
  <si>
    <t>Increasing number of HIV/AIDS/STI incidence among men &amp; women in Compostela Valley (13 cases in 2015 &amp; 14 cases in 2016);             Also increasing  number of other infectious related cases among men &amp; women in the province (e.g TB cases in 2015 - 1,700 &amp; 1,755 in 2016)</t>
  </si>
  <si>
    <t xml:space="preserve">3. Conduct of vector control activities </t>
  </si>
  <si>
    <t xml:space="preserve">1. Conduct Health Promotion and Advocacy, lectures  on the following 7 sub-programs
1.1. STI-HIV/AIDS
1.2. Schistosomiasis
1.3. Integration of Malaria &amp; Filariasis Program  
1.4. Rabies
1.5. Dengue  
1.6. Tuberculosis
1.7. Leprosy
</t>
  </si>
  <si>
    <t xml:space="preserve">5 IEC activities conducted specially for STI-HIV/AIDS only within 2018; 10 IEC activities conducted for other infectious diseases as enumerated within the planned period for a total of 250 males and 250 females participants </t>
  </si>
  <si>
    <t xml:space="preserve">Poor access to or difficulty in availing health services among pregnant women, children, elderly and adults who are at Geographically Isolated &amp; Disadvantaged Areas (GIDAs)/GIDA barangays </t>
  </si>
  <si>
    <t>Reduce incidence of teenage pregnancy from 18% to 10% at the end of 2018</t>
  </si>
  <si>
    <t xml:space="preserve">Conduct of Information, Education and Communication (IEC)   
Activities 
</t>
  </si>
  <si>
    <t>Provincial Nutrition Program</t>
  </si>
  <si>
    <t>Health Planning, Promotion and Information System (RHIS) HEMP &amp; Health Education</t>
  </si>
  <si>
    <t xml:space="preserve">Provide better access to health services to  pregnant women, children, elderly and adults who are at GIDAs)/GIDA barangays </t>
  </si>
  <si>
    <t>Special Program (Comprehensive Outreach Program)</t>
  </si>
  <si>
    <t>Conduct of various health outreach activities (medical, dental and surgical)</t>
  </si>
  <si>
    <t>Reduce vulnerability of  IP families &amp; non-IP indigent families in the schistosomiasis endemic &amp; mining areas to illnesses</t>
  </si>
  <si>
    <t>Environmental Health and Sanitation Program</t>
  </si>
  <si>
    <t xml:space="preserve">Facilitate in the conduct of trainings/orientations: 
1. Safe water Program
2. Waste Management Program 
3. Industrial Hygiene Program
4. Disease Surveillance during outbreak 
5. Food safety Program
6. Solid Waste Management Program
7. Health Waste Management 
8. Environmental Health &amp; Sanitation Program 
9.Emergency Sanitation Hygiene Program (WASH)
</t>
  </si>
  <si>
    <t>Provide avenue to female &amp; male children &amp; youth who are musically inclined to hone their talents/skills</t>
  </si>
  <si>
    <t>Music Literacy Program</t>
  </si>
  <si>
    <t>Facilitate the conduct of trainings and workshop on: 1. Brass Instruments; 2) Stringed Instruments; 3. Percussions</t>
  </si>
  <si>
    <t>Facilitate the conduct of recitals</t>
  </si>
  <si>
    <t>Facilitate the participation of beneficiaries to various musical events or competitions</t>
  </si>
  <si>
    <t>No. of trainings/workshops conducted/facilitated within the planned period: 4 on brass instruments; 5 on stringed instruments; &amp; 5 on percussions</t>
  </si>
  <si>
    <t>No. of recitals facilitated - 5 recitals within 2018</t>
  </si>
  <si>
    <t>1 event competition facilitated during bulawan festival in March 2018</t>
  </si>
  <si>
    <t>Absence of Breastfeeding/ Lactating Room or Space</t>
  </si>
  <si>
    <t>Establish Breastfeeding/ Lactating Room or Space near the lobby area of the capitol</t>
  </si>
  <si>
    <t>Establishment of Breastfeeding/Lactating Room/Space</t>
  </si>
  <si>
    <t>Establish/construct breastfeeding room/space near at the capitol lobby</t>
  </si>
  <si>
    <t>Animal Health Care Management Program</t>
  </si>
  <si>
    <t>Animal Rabies Prevention and Control Program</t>
  </si>
  <si>
    <t>Artifical Insemination Program</t>
  </si>
  <si>
    <t>Promote establishment of breastfeeding area at public transport terminalls</t>
  </si>
  <si>
    <t>Information, Education &amp; Communication Program (under Breastfeeding Program)</t>
  </si>
  <si>
    <t>Alarming concern on gender  biases and abuses in any form through social media and the use of computer networks and devices (actualities especially for female students, some women, teachers and parents)</t>
  </si>
  <si>
    <t>Mimimize gender related cyber crime cases in the province</t>
  </si>
  <si>
    <t>Facilitate the conduct of IEC activities: Develop IEC materials/e-copy (for uploading in the Comval Website &amp; for broadcast media)</t>
  </si>
  <si>
    <t>Budget included in the same program attributed</t>
  </si>
  <si>
    <t>Facilitate the conduct of various technical skills &amp; livelihood training for OSY, and for women &amp; men in the community</t>
  </si>
  <si>
    <t>Presence of out of school youth (OSY) with no livelihood activities; Lack of skills among OSY for job placement; Lack of skills among women &amp; men in the community for increase family income</t>
  </si>
  <si>
    <t>Increase employability of our OSY; Enhance skills among women &amp; men in the community for increase employability</t>
  </si>
  <si>
    <t>Crisis Intervention Program</t>
  </si>
  <si>
    <t xml:space="preserve">Mental and emotional burden of mothers/ fathers of the poor families to sustain hospitalization/ medication of sick family members; Need for burial assistance &amp; assistance for fire victims &amp; all victims of difficult circumstances </t>
  </si>
  <si>
    <t>Reduce mental and emotional burden, and material inadequacy of men,  women and their families who are under crisis situation</t>
  </si>
  <si>
    <t>Provide medical assistance/ financial assistance to poor families or indigent women, men and children for their hospitalization and medication, &amp; to victims of any difficult circumstances</t>
  </si>
  <si>
    <t>Livestock &amp; Poultry Development Program</t>
  </si>
  <si>
    <t>Swine Dispersal Program</t>
  </si>
  <si>
    <t>Maintenance &amp; Operation of the Provincial Youth Council</t>
  </si>
  <si>
    <t>Lack of maturity among leaders, lack of management skills such as planning, implementing, budgeting, monitoring and supervising among youth activities. Some of them also lack of leadership skills, facilitating skills, lack of training on moral values and even in community organizing.</t>
  </si>
  <si>
    <t>Develop/enhance leadership capacity among female &amp; male youth leadrs</t>
  </si>
  <si>
    <t>Facilitate conduct of leadership training integration gender concerns</t>
  </si>
  <si>
    <t>Facilitate the conduct of agricultural/livelihood skills training</t>
  </si>
  <si>
    <t>Facilitate the organization of Junior GAD advocates</t>
  </si>
  <si>
    <t xml:space="preserve"> Estbalish Persons with Disability Affairs office (PDAO) in every Municipal and Provincial level.</t>
  </si>
  <si>
    <t xml:space="preserve">Persons with Disability Program </t>
  </si>
  <si>
    <t>Increase knowledge &amp; skills among concerned SPO staff on effective &amp; efficient local legislation</t>
  </si>
  <si>
    <t>Maintenance &amp; Operation of Legislative Research and Development Program</t>
  </si>
  <si>
    <t xml:space="preserve">Inadequate knowledge among SPO staff to integrate gender concerns for effective and efficient local legislation </t>
  </si>
  <si>
    <t>Facilitate attendance of concerned SPO staff to appropriate trainings and seminars</t>
  </si>
  <si>
    <t xml:space="preserve">No. of trainings and seminars attended by the concerned SPO staff - 5 trainings/seminars with a total of 15 female &amp; 15 male staff </t>
  </si>
  <si>
    <t>Operation and Maintenance of Tissue Culture   Laboratory for Banana</t>
  </si>
  <si>
    <t>Cooperative Development Program</t>
  </si>
  <si>
    <t xml:space="preserve">Agri-Infrastructure, Pre and Post Harvest Facility Development Program </t>
  </si>
  <si>
    <t>Provincial Corn &amp; Cassava Production Program</t>
  </si>
  <si>
    <t>Prepared &amp; Consolidated By:</t>
  </si>
  <si>
    <t>Reviewed By:</t>
  </si>
  <si>
    <t>Recommending Approval:</t>
  </si>
  <si>
    <t>ALICIA M. GRACIADAS</t>
  </si>
  <si>
    <t>VIRGILIA S. ALLONES</t>
  </si>
  <si>
    <t>Dev't. Mgt. Officer IV</t>
  </si>
  <si>
    <t xml:space="preserve">  </t>
  </si>
  <si>
    <t>Executive Assistant IV</t>
  </si>
  <si>
    <t>Provincial Administrator</t>
  </si>
  <si>
    <t>Chairperson, GAD Focal Point System-Technical Working Group</t>
  </si>
  <si>
    <t>Alternate Chair, GAD Focal Point System</t>
  </si>
  <si>
    <t>Head Secretariat, GAD Focal Point System</t>
  </si>
  <si>
    <t>Approved:</t>
  </si>
  <si>
    <t xml:space="preserve">Governor </t>
  </si>
  <si>
    <t>Date Approved:</t>
  </si>
  <si>
    <t>Chairperson, GAD Focal Point System</t>
  </si>
  <si>
    <t>GAD Focal Person-Designate</t>
  </si>
  <si>
    <t>PLACIDO R. ALCOMENDRAS, JR, CPA</t>
  </si>
  <si>
    <t>Social Protection Services &amp; Welfare Program (Construction of Welness Home - for use of the WCPD)</t>
  </si>
  <si>
    <t>Provincial Rice Support Program</t>
  </si>
  <si>
    <t>Limited number of field agricultural personnel for improved service delivery in terms of extension, information, dissemination and implementation of the basic banner programs of the agriculture sector</t>
  </si>
  <si>
    <t>Install and sustain the functionality of the Barangay Agricultural Extension Workers (BAEWs)</t>
  </si>
  <si>
    <t xml:space="preserve">a) Facilitate the provision of continuous skills enhancement training to BAEWs </t>
  </si>
  <si>
    <t>c) Facilitate the establishment of sex-disaggregated database on agriculture sector</t>
  </si>
  <si>
    <t xml:space="preserve">5 training activities for 251 151 male &amp; 100 female BAEWs facilitated within the planned period </t>
  </si>
  <si>
    <t>Functionality of the 151 male &amp; 100 female BAEWs sustained</t>
  </si>
  <si>
    <t xml:space="preserve">Sex-disaggregated database on agriculture sector established </t>
  </si>
  <si>
    <t>Provincial Organic Agriculture Production Support Program</t>
  </si>
  <si>
    <t>Incidence of VAWC cases in the province (551 VAWC cases reported &amp; recorded in 2014; 563 in 2015 &amp; 370 in 2016 - a province-wide consolidated report); A number of women &amp; Parents are unaware of the different gender-related issues at home and in the community; Limited knowledge among women (especially those at the Geographically Isolated and Disadvantaged Areas (GIDAs) about their basic human rights</t>
  </si>
  <si>
    <t>Construction/ Establishment of Provincial Women &amp; Children Crisis Center</t>
  </si>
  <si>
    <t xml:space="preserve">Presence of sub-standard temporary shelter for CICL  in the province (The Bahay Pag-Asa - not compliant with the DSWD national standard) </t>
  </si>
  <si>
    <t>Conduct/facilitate orientations, symposium, Youth &amp; Family Development sessions on vawc laws and other related laws</t>
  </si>
  <si>
    <t xml:space="preserve">Facilitate the conduct of capability building activities for service providers, implementers and stakeholders </t>
  </si>
  <si>
    <t>2 training activities facilitated for a total 100 female and 100 male employees at 50 female &amp; 50 males participants per activity</t>
  </si>
  <si>
    <t>Facilitate the provision of financial assistance to VAWC victim survivors</t>
  </si>
  <si>
    <t>Conduct IEC on the importance of good family values through Family Development Sessions (FDS), Seminars , and Symposia</t>
  </si>
  <si>
    <t>Reduce number of CICL in the province</t>
  </si>
  <si>
    <t>Operation and Maintenance of the Bahay Pag-Asa (A Transition and Rehabilitation Home for Disadvantaged Children)</t>
  </si>
  <si>
    <t>Incidence of Children in Conflict with Law (CICL); Increasing number of CICL in the province (in 2016, 46 were served of which 27 were released to their parents/relatives, 3 were transferred to other institutions &amp; 16 were still held at the center while waiting for the disposition of their cases)</t>
  </si>
  <si>
    <t>1 Comprehensive assessment of each CICL's development conducted within the planned period for the 16 male CICLs</t>
  </si>
  <si>
    <t>a) Identify and implement an individualized rehabilitation programs that provide each child an opportunity for physical, emotional, spiritual, technical or vocational skills developments</t>
  </si>
  <si>
    <t>Facilitate the provision of appropriate services to the Children in Conflict with Law (CICL) and children at risk (CAR), such as:</t>
  </si>
  <si>
    <t xml:space="preserve">b) Facilitate the conduct of comprehensive assessment of the child’s development vis-à-vis the the child’s anti-social behavior
</t>
  </si>
  <si>
    <t xml:space="preserve">c) Facilitate the placement of the CICLs in the foster care, adoption or reunification with families or relatives
</t>
  </si>
  <si>
    <t xml:space="preserve">d) Facilitate the provision of the CICLs' basic daily needs, such as food, water, etc.
</t>
  </si>
  <si>
    <t>Reunification of 16 male CICLs with their families, relatives or foster parents was facilitated</t>
  </si>
  <si>
    <t>16 male CICLs were provided with their basic daily needs within the planned  period</t>
  </si>
  <si>
    <t>Family Health Care Program</t>
  </si>
  <si>
    <t>Absence of child minding facility in the provincial government</t>
  </si>
  <si>
    <t>Establish a child minding facility within the capitol area</t>
  </si>
  <si>
    <t xml:space="preserve">Establishment of Child Minding Center </t>
  </si>
  <si>
    <t>Facilitate the construction of a child minding facility</t>
  </si>
  <si>
    <t>Facilitate the operation and maintenance of the child minding facility</t>
  </si>
  <si>
    <t>Installation/ Maintenance &amp; Operation of the Barangay Agricultural Extension Workers (BAEWs)</t>
  </si>
  <si>
    <t>No. of women/children who are VAWC victim-survivors received financial assistance - at least 1 victim-survivor within 2018</t>
  </si>
  <si>
    <t xml:space="preserve">Increase  opportunity of women to be employed; Provide opportunity among marginalized women to increase family income </t>
  </si>
  <si>
    <t xml:space="preserve">4 advocacy campaign activities through FDS  conducted within 2018 for at least 80 couples at 20 couples per session </t>
  </si>
  <si>
    <t xml:space="preserve">Implement CBMS (in coordination with the DILG)                    </t>
  </si>
  <si>
    <t xml:space="preserve">Limited opportunity among female and male school children and other sports enthusiasts in the province to showcase and develop their talents and skills in the field of sports; </t>
  </si>
  <si>
    <t>Provide opportunity to female and male school children and other sports enthusiasts to showcase and develop their talents and skills in sports</t>
  </si>
  <si>
    <t>1 training/seminar for all identified coaches (15 females &amp; 15 males)</t>
  </si>
  <si>
    <t>Financial assistance extended to more or less 80 (40 males &amp; 40 females) LGU Athletes participating national or regional sports competition or outside Compostela Valley Sports Competition</t>
  </si>
  <si>
    <t>2 activities facilitated/ conducted for 4 participants per municipality per activity by end of 2018 (total: 88 participants)</t>
  </si>
  <si>
    <t>No.of symposium/ orientations conducted - 11 symposia;   No.of participants participated - 50 females &amp; 50 males/ symposium</t>
  </si>
  <si>
    <t>No. of IEC matrials reproduced &amp; distributed to elementary and secondary students (target: 500 pupils/students)</t>
  </si>
  <si>
    <t>8 gender responsive BFD seminars for identified couples/families at 25 couples per session (schedules will be scattered throughout 2018)</t>
  </si>
  <si>
    <t xml:space="preserve">12 Sessions at 1 every last Monday of the month, 2018  (during Monday Convocation of at least 500 female and male employees) </t>
  </si>
  <si>
    <t>Incidence of teenage pregnancy in the province 19% in 2015 or around 3,700 &amp; 18% in 2016 or around 3,000 of the total pregnant women)</t>
  </si>
  <si>
    <t>No. of IEC activities conducted through:                           a) 1 Fertility awareness/YAFFS  forum for 25 female &amp; 25 male youth)
b) 1 U4U teen trail activity for 20 female &amp; 20 male high school student leaders; 
c) 1 Family Development Session for identified 30 couples;  
d) 4 Pre-Marriage  Counseling Sessions facilitated within 2018
e) 1 Responsible  Parenthood  (RP) –Family  Planning  (FP) forum for at least 50 couples;   
f. FP/ Adolescent Tarpaulins reproduced for distribution to municipalities at 1 per municipality</t>
  </si>
  <si>
    <t xml:space="preserve">Conduct various coordination activities with partners and stakeholders, such as:                                                1. RPRH Law   Provincial  Implementation  Team
2. Adolescent Youth and Reproductive Technical  Working Team  
3. PMC Team 
4. Barangay Population Volunteers           
5. RPM team 
6. Peer Educators Advisers 
</t>
  </si>
  <si>
    <t xml:space="preserve">No. of coordination activities conducted within the planned period (as needed) with:                                                   1. RPRH Law   Provincial  Implementation  Team
2. Adolescent Youth and Reproductive Technical  Working Team  
3. PMC Team 
4. Barangay Population Volunteers           
5. RPM team 
6. Peer Educators Advisers </t>
  </si>
  <si>
    <t>10 various livelihood skills training conducted/ facilitated for a total 300 women</t>
  </si>
  <si>
    <t>11 symposia conducted/ facilitated at 1 per municipality for about 200 women participants per activity</t>
  </si>
  <si>
    <t xml:space="preserve">Monthly meeting of the provincial women council officers facilitated - 20 women </t>
  </si>
  <si>
    <t>Limited access to information among community women and men, and families on available social protection and social welfare development services of the province, especially at the barangay levels and in Geographically Isolated and Disadvantaged Areas (GIDAs) or sitios</t>
  </si>
  <si>
    <t>SWADA installed in every barangay - 237 SWADAs at 1 per barangay; Logistic &amp; other reinforcing assistance per SWADA provided</t>
  </si>
  <si>
    <t xml:space="preserve">1 forum facilitated/ conducted - all municipal officers of senior citizens' federation of 11 municipalities within 2nd Qtr. 2018 (120 male &amp; female participants) </t>
  </si>
  <si>
    <t>4 activities conducted at 1 per special health event within the planned period (a motorcade or an info dissemination during Monday Convocation)</t>
  </si>
  <si>
    <t>No. of Smoking Cessation Interventions provided - as needed to at least 50 males and 50 females targets within the planned period</t>
  </si>
  <si>
    <t xml:space="preserve">2. Facilitate and organize the conduct of trainings, orientations, meetings, program reviews &amp;  workshops
2.1. Schistosomiasis
2.2. Integration of Malaria &amp; Filariasis Program        
2.3. Rabies   
2.4. Dengue              
2.5. STI-HIV/AIDS    
2.6. Integration of TB  &amp; Leprosy  </t>
  </si>
  <si>
    <t>No. of Trainings/ Orientations conducted within the planned period as follows:                                     1. Schistosomiasis - 2                
2. Integration of Malaria &amp; Filariasis Program - 2                      
3. Rabies   - 1                              
4. Dengue  - 1                                      
5. STI-HIV/AIDS  - 2                         
6. Integration of TB  &amp; Leprosy  - 4                                  
 Target Pax: 25 female &amp; 25 male per activity</t>
  </si>
  <si>
    <t xml:space="preserve">No. of vector control activities conducted as follows:                                           1. Misting – 5 activities               
2. Impregnation – 5 activities           
3. Carabao bait – 1 activity              
4. Dengue &amp; Malaria Surveillance – 22 activities
</t>
  </si>
  <si>
    <t>4. Provision and augmentation of medical &amp; laboratory supplies, support drugs, food supplies &amp; rabies vaccines to identified facilities/RHUs</t>
  </si>
  <si>
    <t>Record of medical &amp; laboratory supplies, support drugs, food supplies &amp; rabies vaccines provided to  identified beneficiaries (those found infected through the conduct of activity 3)</t>
  </si>
  <si>
    <t xml:space="preserve">5. Intensify IEC Activities:
 1. Facilitate the reproduction and distribution of IEC materials.
 2. Intensify Information Education Campaign during outreach program, in radio plugging, and during nutrition month celebration.
</t>
  </si>
  <si>
    <t>No. of IEC activities conducted/facilitated:                    1. IEC materials reproduced (leaflets good for 1000 individuals);                                  2. IEC activities conducted during outreach program, in radio plugging, and during nutrition month celebration</t>
  </si>
  <si>
    <t>No. of indigent women, men girls &amp; boys beneficiary provided with assistance within the planned period - 3,000 female &amp; 3,000 male benefiaries</t>
  </si>
  <si>
    <t>No. of IEC activities conducted within 2018: 1 IEC e-form uploaded in the Comval Website for female &amp; male constituents; 1 IEC materials developed for broadcast media (in a form of advertisement) for all female &amp; male constituents</t>
  </si>
  <si>
    <t>Conduct IEC activities to the 11 municipalities of the province, promoting establishment of breastfeeding space in public transport terminals (in coordination with the office of the respective LCEs)</t>
  </si>
  <si>
    <t>Coordinate with the concerned LCEs for the establishment of the Persons with Disability Affairs Office (PDAO) as mandated</t>
  </si>
  <si>
    <t xml:space="preserve">No. of coordination activities conducted within the planned period, advocacy on establishing PDAO (target: 11 advocacy activities at 1 per  municipality)                                     </t>
  </si>
  <si>
    <t xml:space="preserve">No. of training activities facilitated for all provincial and municipal youth council officers - 1 training facilitated for all provincial youth council officers (15 males &amp; 15 females) </t>
  </si>
  <si>
    <t>No. of livelihood skills training activities facilitated for all provincial and municipal youth council officers - 1 training livelihood activity for 2 baches at 30 males and 30 females per batch</t>
  </si>
  <si>
    <t xml:space="preserve">No. of Junior GAD advocates  organized within 2018 - 15 high school female students and 15 high school male students  </t>
  </si>
  <si>
    <t>No. of outreach activities conducted: a) medical - 20 activities; b) dental - 40 activities; and c) surgical - 40 activities                                                   (Target Beneficiaries: 5,000 females &amp; 5,000 males)</t>
  </si>
  <si>
    <t xml:space="preserve">Conduct of Health Promotion and Advocacy lectures on:
1. Safe water Program
2. Waste Management Program 
3. Industrial Hygiene Program
4. Disease Surveillance during outbreak 
5. Food safety Program
6. Solid Waste Management Program
7. Health Waste Management 
8. Environmental Health &amp; Sanitation Program 
9.Emergency Sanitation Hygiene Program(WASH)
</t>
  </si>
  <si>
    <t xml:space="preserve">No. of Health Promotion and Advocacy lectures conducted:
1. Safe water Program  -  11 
2. Waste Management Program - 11
3. Industrial Hygiene Program -   5
4. Disease Surveillance during outbreak - Actual
5. Food safety Program- 11
6. Solid Waste Management Program - 11
7. Health Waste Management - 11
8. Environmental Health &amp; Sanitation Program -11
9. Emergency Sanitation Hygiene Program(WASH)-  
                             Actual                   (Estimated total beneficiaries: 250 females &amp; 250 males) </t>
  </si>
  <si>
    <t>No. of trainings/orientations conducted: 
1. Safe water Program     - 2
2. Waste Management Program    - 5
3. Industrial Hygiene Program    - 1
4. Disease Surveillance during outbreak  - Actual 
5. Food safety Program    - 11
6. Solid Waste Management Program   - 2
7. Health Waste Management    - 1
8. Environmental Health &amp; Sanitation Program  - 3
9.Emergency Sanitation Hygiene Program (WASH) - Actual                                                            (Estimated total beneficiaries: 150 females &amp; 150 males</t>
  </si>
  <si>
    <t xml:space="preserve">1 breastfeeding room/space established by end of 2018 </t>
  </si>
  <si>
    <t>Construction of a Child Minding Facility within capitol area facilitated (FS  completed, enginerring design completed); Facility constructed by end of 2018</t>
  </si>
  <si>
    <t xml:space="preserve">Designation of appropriate personnel incharged of the facility facilitated </t>
  </si>
  <si>
    <t xml:space="preserve">Increase knowledge &amp; awareness on GAD among provincial employees: a) Attain at least 50% of the total provincial employees attended GST; b) Attain at least 80% of the total number of the top level management personnel attended basic GST </t>
  </si>
  <si>
    <t xml:space="preserve">No. of GAD orientations provided - brief orientation on GAD provided once in every quarter (for 11 females &amp; 22 males) </t>
  </si>
  <si>
    <t>No. of GAD orientations provided -  brief orientation on GAD every third Monday of the last month of every quarter throughout 2018 (for about 400 female and 600 male employees)</t>
  </si>
  <si>
    <t>No. of GAD orientations provided - brief orientation on GAD provided once in a semester (for 8 male and 5 female Sangguniang Panlalawigan Members)</t>
  </si>
  <si>
    <t>Flyers related to GAD reproduced &amp; distributed to female &amp; male employees - 1000 flyers at 1 per employee; AVP on GAD prepared</t>
  </si>
  <si>
    <t>No. of GSTs facilitated/ conducted for top level management - 1 (at least 80% of the top level management attended the GST);                                           No. of GSTs facilitated/ conducted for rank &amp; file (regular) employees - 3 (at least  50% of the male &amp; female regular rank &amp; file employees who have not yet attended GST) - 75 males &amp; 75 females</t>
  </si>
  <si>
    <t>No. of capability building activities facilitated/conducted - 10 activities; No. of male &amp; female provincial employees benefited - 250 females &amp; 250 males)</t>
  </si>
  <si>
    <t>GAD Orientation Module prepared - 1 module (basic on GAD)</t>
  </si>
  <si>
    <t>No. of in-house GST &amp; other GAD mainstreaming related activities conducted - 3; No. of male and female participants - (75 females &amp; 75 males)</t>
  </si>
  <si>
    <t>No. of meetings facilitated/conducted - at least 1 per semester of 2018</t>
  </si>
  <si>
    <t xml:space="preserve">Annual medical check-up facilitated for all regular &amp; casual employees (Target for 2018: aged 40 years old &amp; above - 50 males &amp; 50 females </t>
  </si>
  <si>
    <t xml:space="preserve">Improve delivery system to women &amp; men farmers in terms of extension services, information, dissemination and implementation of basic banner programs in agriculture </t>
  </si>
  <si>
    <t>b) Facilitate the provision of logistics &amp; other reinforcing assistance to BAEWs</t>
  </si>
  <si>
    <t>237 BAEWs provided with reinforcing assistance &amp; other logistics</t>
  </si>
  <si>
    <t xml:space="preserve"> 1 Provincial Women &amp; Children Crisis Center constructed/established by end of 2018 (for women &amp; children in difficult circumstances</t>
  </si>
  <si>
    <t>No. of IEC activities conducted within the planned period, promoting the establishment of breastfeeding space in public transport terminals for lactating mothers who are commuting  - 11 advocacy activities to LCEs at 1 per municipality (Compostela, Laak, Mabini, Maco, Maragusan, Mawab, Monkayo, Montevista, Nabunturan, New Bataan &amp; Pantukan)</t>
  </si>
  <si>
    <t>Actual Results</t>
  </si>
  <si>
    <t>Approved GAD Budget</t>
  </si>
  <si>
    <t>Actual GAD Cost or Expenditure</t>
  </si>
  <si>
    <t>Variance or Remarks</t>
  </si>
  <si>
    <t xml:space="preserve">                                                                                                                                                 </t>
  </si>
  <si>
    <t>ANNUAL GENDER AND DEVELOPMENT (GAD) ACCOMPLISHMENT REPORT</t>
  </si>
  <si>
    <t>Fiscal  Year 2018</t>
  </si>
  <si>
    <t>Total GAD Expenditure:</t>
  </si>
  <si>
    <t>% of GAD Expenditure</t>
  </si>
  <si>
    <t>HGDG PIMME/ FIMME Score</t>
  </si>
  <si>
    <t>Total Annual  Program/Project Cost or Expenditure</t>
  </si>
  <si>
    <t>13</t>
  </si>
  <si>
    <t>GAD Attributed Program/ Project Cost or Expenditure</t>
  </si>
  <si>
    <t>5 fora/symposia/ conferences conducted for sectoral women organization leaders and members</t>
  </si>
  <si>
    <t>35 various livelihood trainings conducted for a total of 350 women: a) Beauty Care Leading to NC II; b) Massage Therapy; c) Food Processing; d) Beads Making; e) Handicraft; e) Basic Sewing; f) Rug Making; &amp; g) Weaving</t>
  </si>
  <si>
    <t xml:space="preserve">10 meetings conducted among provincial &amp; municiapl  Women Development Council offcicers </t>
  </si>
  <si>
    <t>Total approved budget for the program was only P2,000,000 due to budget constraints. However, the full utilization of the approved GAD budget was not achieved due to time constraints and change of personnel to handle the program</t>
  </si>
  <si>
    <t>A total of P885,723.00 was extended as assistance to various projects of women organizations</t>
  </si>
  <si>
    <t>Financial support provided to  associations/coops of women for their respective projects</t>
  </si>
  <si>
    <t xml:space="preserve">Sustained functionality of 251 BAEWs (198 males and 53 females)  </t>
  </si>
  <si>
    <t>4 training activities for all BAEWs facilitated</t>
  </si>
  <si>
    <t>251 BAEWs were provided  reinforcing assistance &amp; other logistics for use in the discharge of their responsibilities</t>
  </si>
  <si>
    <t>The project was yet more of establishing the infra strructures</t>
  </si>
  <si>
    <t>Tourism Promotion and Development Program</t>
  </si>
  <si>
    <t>Total  budget appropriation of the program for the year was P877,438.80</t>
  </si>
  <si>
    <t>Total   budget appropriation of the program for the year was P861,790.14</t>
  </si>
  <si>
    <t>Total   budget appropriation of the program for the year was P520,252.50</t>
  </si>
  <si>
    <t>Total  budget appropriation of the program for the year was P2,955,683.98</t>
  </si>
  <si>
    <t>Total   budget appropriation of the program for the year was P735,895.82</t>
  </si>
  <si>
    <t>Total  budget appropriation of the program for the year was 70% lower as planned due to budget constraint</t>
  </si>
  <si>
    <t>Individualized rehabilitation programs implemented within 2018 for 16 male CICLs</t>
  </si>
  <si>
    <t>Individualized programs implemented - 20 CICLs served, 15 youth offenders rehabilitated</t>
  </si>
  <si>
    <t>12 CICLs returned &amp; reunited with the respective families and comminities</t>
  </si>
  <si>
    <t>Assessment activity conducted among CICLs</t>
  </si>
  <si>
    <t>Basic needs of the CICLs provided (food, clothing, etc.)</t>
  </si>
  <si>
    <t>1,800 indigent high school students benefited the Sulong Dunong Program</t>
  </si>
  <si>
    <t>Sex-disaggregated data collected and encoded</t>
  </si>
  <si>
    <t xml:space="preserve">2 symposia/orientations conducted, re: Laws of Children (in-school and out-school children were the attendees) </t>
  </si>
  <si>
    <t>Honorarium provided to 340 female &amp; 1 male Day Care Workers accredited</t>
  </si>
  <si>
    <t>1 Children's Congress was facilitated &amp; participated by 27 female and 28 male children</t>
  </si>
  <si>
    <t>Facilitated conduct of CapDev for Local Children Protection Council Training-Workshop for 43 female and 17 male members</t>
  </si>
  <si>
    <t xml:space="preserve">Annual Bulilit Festival conducted - participated by 386 female and 184 male children </t>
  </si>
  <si>
    <t>Facilitated conduct of Continuing Capacity Development training  for Child Development Workers (CDWs) - 486 female and 5 male CDWs benefited the training</t>
  </si>
  <si>
    <t>Annual Day Care Workers' Day facilitated with 486 female &amp; 5 male Day Care Worker attendees</t>
  </si>
  <si>
    <t>Other appropriate GAD related activities under the program were identified for the benefit of the children and Day Care Workers</t>
  </si>
  <si>
    <t>Facilitae conduct of Children's Congress</t>
  </si>
  <si>
    <t>Facilitate provision of honoraia to the Day Care Workers</t>
  </si>
  <si>
    <t>Facilitate conduct of Capability Development (CapDev) for members of the Local Children Protection Council (LCPC)</t>
  </si>
  <si>
    <t>Conduct Annual Bulilit Festival</t>
  </si>
  <si>
    <t>Facilitate conduct of continuing capacity development training for Child Development Workers</t>
  </si>
  <si>
    <t>Facilitate conduct of Annual Day Care Workers' Day</t>
  </si>
  <si>
    <t xml:space="preserve">503 male and female students benefited the program </t>
  </si>
  <si>
    <t xml:space="preserve">1 training conducted for 30 youth leaders (15 females &amp; 15 males) </t>
  </si>
  <si>
    <t>1 livelihood or agri-related training for young farmers facilitated - 30 males &amp; 30 females</t>
  </si>
  <si>
    <t>Junior GAD Advocates organized - 55 in-school peer educators</t>
  </si>
  <si>
    <t xml:space="preserve">Planned budget for the program was augmented through supplemental budget due to increase needs of the target beneficiaries </t>
  </si>
  <si>
    <t>A total of 2,992 male and female clients provided with financial assistance (medical assistance, burial assistance and fire victim assistance)</t>
  </si>
  <si>
    <t>2,040 female and male patients availed of hospitalization support at Southerm Philippines Medical Center and at Davao Regional Medical Center</t>
  </si>
  <si>
    <t>65 male and female patients availed of hospitalization support at Provincial Hospitals of Comval</t>
  </si>
  <si>
    <t>3 male and female patients availed of hospitalization/ rehabilitation support at the Luntiang Paraiso Rehabilitation Center</t>
  </si>
  <si>
    <t>Coordination activities conducted at the 11 municipalities for the establishments of PDAOffice - PDAOfficers were designated per municipalities and held office at the respective MSWDOs</t>
  </si>
  <si>
    <t>Facilitate conduct of annual National Disability Preventation and Rehabilitation Week</t>
  </si>
  <si>
    <t>380 male and female PWDs participated the celebration</t>
  </si>
  <si>
    <t>Facilitate conduct of program review and strategic planning with PWD representatives</t>
  </si>
  <si>
    <t>1 activity conducted/facilitated with 100 male and female PWDs</t>
  </si>
  <si>
    <t>1 activity for 80 male &amp;female participants</t>
  </si>
  <si>
    <t>Facilitate conduct of outreach program for PWDs</t>
  </si>
  <si>
    <t>1 outreach program for 50 male and female PWDs</t>
  </si>
  <si>
    <t>1 outreach program facilitated/assisted with 70 male and female PWD beneficiaries</t>
  </si>
  <si>
    <t>Other appropriate GAD related activities under the program were identified for the benefit of the PWDs</t>
  </si>
  <si>
    <t>Concern for the basic needs and welfare of the PWDs in the province</t>
  </si>
  <si>
    <t>Concern for the basic needs and welfare of the elderly people in the province</t>
  </si>
  <si>
    <t>Sustain basic support to the PWDs in the province</t>
  </si>
  <si>
    <t>Sustain basic support to the elderly people in the province</t>
  </si>
  <si>
    <t>Facilitate conduct of Home Care/Geriatric Training</t>
  </si>
  <si>
    <t>Facilitate conduct of Annual Elderly Week Celebration</t>
  </si>
  <si>
    <t>Facilitate conduct of coordinative/consultative meetings with the elderly</t>
  </si>
  <si>
    <t>Facilitate provsion of reinforcement assistance for the elderly provincial officers</t>
  </si>
  <si>
    <t>A variance of (P9,716.66) due to budget augmentation from other account expense of the same program</t>
  </si>
  <si>
    <t>157 SWADA trained, appointed and installed in their respective barangays (157 out of 237 barangays have SWADA installed)</t>
  </si>
  <si>
    <t xml:space="preserve">One (1) Capability Development activity on Delivery of Basic Social Services facilitated with 157 SWADAs participated </t>
  </si>
  <si>
    <t>CapDev was conducted in one venue covering 11 municipalities due to limited budget for training</t>
  </si>
  <si>
    <t>No roll out activity conducted due to budget constraint</t>
  </si>
  <si>
    <t>Four (4) meetings were facilitated at one (1) per quarter</t>
  </si>
  <si>
    <t>One (1) activity facilitated, re: Program Year-End Evaluation/Assessment Cum Team Building</t>
  </si>
  <si>
    <t xml:space="preserve">3 Activities for 105 male and female elderly people </t>
  </si>
  <si>
    <t>3 training activities conducted for 110 male &amp; female elderly</t>
  </si>
  <si>
    <t>1 Activity for 500 male and female elderly</t>
  </si>
  <si>
    <t>1 activity facilitated for 480 female and male elderly people participated (60-70% of participants were females)</t>
  </si>
  <si>
    <t>4 meetings at 1 meeting per quarter</t>
  </si>
  <si>
    <t>4 meetings facilitated at 1 meeting per quarter for 33 male &amp; female senior citizen focal persons &amp; OSCA officers</t>
  </si>
  <si>
    <t>1 Provincial Fed. President; 10 Senior Citizen Mun. Fed. President; 11Mun.Fed. Vice President; &amp; 11 Senior Citizen Mun. Fed. Secretaries</t>
  </si>
  <si>
    <t>33 Officers of the province's Federation of Senior Citizen's Association provided with honorarium</t>
  </si>
  <si>
    <t>1 forum facilitated (note: this particular activity was included as one of the activities during the celebration of the Annual Elderly Week</t>
  </si>
  <si>
    <t>4 FDS facilitated with a total of 90 male and female individuals within families participated</t>
  </si>
  <si>
    <t>Family Day Celebration &amp; Moral Recovery Session conducted with 180 male &amp; female individuals within families participated</t>
  </si>
  <si>
    <t xml:space="preserve">Foster Parenting orientation conducted with 100 male &amp; female attendees </t>
  </si>
  <si>
    <t>2,306 Families enrolled to Philhealth</t>
  </si>
  <si>
    <t>Conducted one (1) development training on Good Governance and Local Legislation - with a total of 120 male and female legislative staff</t>
  </si>
  <si>
    <t>One (1) GFPS-Executive Committee meeting facilitate for the review &amp; adoption of the 2019 GAD Plan and Budget</t>
  </si>
  <si>
    <t>Three (3) GFPS-TWG meetings conducted</t>
  </si>
  <si>
    <t xml:space="preserve">Five (5) training/workshop activities facilitated for a total of 230 male &amp; female participants (1. GAD Planning &amp; Budgeting Workshop - 30 pax; 2. Gender Sensitivity Training (GST) Cum Mainstreaming Gender Concerns in Programs, Projects and Activities - 50 pax; 3. Refresher Course on Gender Sensitivity Cum Mainstreaming Gender Concerns in Local Policies, Plans, Programs and Projects for LGUs - with municipal GFPS members as participants - 50 pax; 4. Gnder Sensitivity Training - with provincial frontline employees as aprticipants -50pax; 5. Orientation-Workshop on Harmonized GAD Guidelines – Project Implementation and Management, and Monitoring and Evaluation (HGDG-PIMME) Tool for GAD Programs and Projects of the Local Government - provincial &amp; municipal members of GAD M &amp; E Team </t>
  </si>
  <si>
    <t>Two (2) GAD related in-house activities with male &amp; female program coordinators as participants: 1) Project Profile Writeshop Integrating Gender Concerns, DRR/CCA and other Planning Concerns for CY 2019 GAD Plan and Budget, &amp; CY 2019 Annual Investment Program; and 2) CY 2018 GAD Programs and Projects’ Fund Utilization Review, and Harmonized GAD Guidelines-Project Implementation, Management, Monitoring and Evaluation (HGDG-PIMME) Tool Orientation</t>
  </si>
  <si>
    <t>CY 2019 GAD Plan and Budget prepared, endorsed to DILG, and received certificate of review and endorsement from the DILG</t>
  </si>
  <si>
    <t>Provincial GAD Database maintained and updated</t>
  </si>
  <si>
    <t xml:space="preserve">CY 2017 GAD Accomplishment Report prepared and submitted to DILG </t>
  </si>
  <si>
    <t>Facilitated attendance of the M &amp; E members to training on Roles &amp; Repsonsibilites as members of the GAD M &amp; E</t>
  </si>
  <si>
    <t>Two (2) GAD related training activities facilitated with a total of 100 male &amp; female participants from municipalities</t>
  </si>
  <si>
    <t>Sex-disaggregated sectoral database gathered/ collected for the provincial GAD Database updates</t>
  </si>
  <si>
    <t>One (1) consultative meeting conducted with program coordinators (handling programs by sector)</t>
  </si>
  <si>
    <t>11 municipalities implemented CBMS at their respective jurisdictions; 11 coordination meetings with municipal concerned staff/personnel conducted</t>
  </si>
  <si>
    <t>The program was not implemented due to budget constraints</t>
  </si>
  <si>
    <t>Implemented &amp; facilitated the following technical skills &amp; livelihood programs: a) Haircutting - F=61 &amp; M=11; b) Nail Care - F=49; c) Food Processing - F=73 &amp; M=22; d) Driving NCII - F=59 &amp; M=46; e) SMAW NCII - F=4 &amp; M=16; f) Massage Therapy - F=38 &amp; M=2; g) Visual Graphic Design - F=11 &amp; M=9; h) Table Skirting/Flower Arrangement - F=30 &amp; M=20; i) Housekeeping NCII - F=20 &amp; M=2; j) Effective Leadership &amp; Management Training for Youth - F=149 &amp; M=40                                                                                                 (Grand Total Number of Beneficiaries: F=494 &amp; M=168)</t>
  </si>
  <si>
    <t>Savings from the program amounting to P125,192.00 was generated to fund to other equally important program of the provincial government</t>
  </si>
  <si>
    <t xml:space="preserve">No GAD brief orientation/ discussion provided during conduct of Sanggunian sessions, instead, some members of the Sangunian were facilitated to attend GAD related training like GST or Refresher Course on GAD held on August 16-17, 2018 where 3 female &amp; 2 male members attended  </t>
  </si>
  <si>
    <t>No GAD related fyers reproduced and distributed</t>
  </si>
  <si>
    <t>2 GAD related trainings/ seminars facilitated: 1) Refresher Course on GAD/Gender Sensitivity Cum Mainstreaming Gender Concerns in local governance (August 16-17, 2018); &amp; 2) Orientation/ Seminar-Workshop on HGDG-PIMME.                                                                                                                                                  Total Participants: 100 male &amp; female employees of the provincial government</t>
  </si>
  <si>
    <t>No ToT on GAD yet facilitated</t>
  </si>
  <si>
    <t>No accomplishment for the said identified activity due to time constraint</t>
  </si>
  <si>
    <t>No accomplishment</t>
  </si>
  <si>
    <t>no accomplishment</t>
  </si>
  <si>
    <t>0.00</t>
  </si>
  <si>
    <t>No accomplishment yet</t>
  </si>
  <si>
    <t>Breastfeeding room established &amp; functional - with one (1) health personnel managing the facility</t>
  </si>
  <si>
    <t>Two (2) GAD related training/seminars facilitated for members of the municipal GAD focal point system &amp; municipal GAD M &amp; E Team, for a total of 65 female 30 male participants</t>
  </si>
  <si>
    <t>Budget incurred was included in the Maintenance &amp; Operation of GAD Focal Point System in the province</t>
  </si>
  <si>
    <t>Budget appropriated was included in the Maintenance &amp; Operation of GAD Focal Point System in the province</t>
  </si>
  <si>
    <t>Inter-municipalities sports competition conducted/ facilitated, with the following sports events &amp; corresponding number players/beneficiaries: 1) Basketball - 300 male &amp; female youth &amp; students; 2) Lawn Tennis - 38  male &amp; female youth/students; 3) Football - 300  male &amp; female youth &amp; students; 4) Futsal - 165  male &amp; female youth &amp; students; 5) Sepak Takraw - 100 male youth/students; 6) Taekwondo - 20  male &amp; female youth &amp; students; 7) Badminton - 44  male &amp; female youth &amp; students; 8) Volleyball - 300  female youth &amp; students; 9) Athletic - 122  male &amp; female youth &amp; students; 10) Billiard - 40  male youth &amp; students; 11) Table Tennis - 40  male &amp; female youth &amp; students; 12) Chess - 22 male elem. students                                                                                                                                                                                                                          (Grand Total Players/Beneficiaries: Male=927 &amp; Female=464</t>
  </si>
  <si>
    <t>One (1) training/orientation facilitated for a total of 270 males &amp; 30 females participants</t>
  </si>
  <si>
    <t>Appropriate sports supplies was provided during conduct of various sports events</t>
  </si>
  <si>
    <t xml:space="preserve">a) Three (3) Orientation Activities on MR GAD facilitated/conducted for a total of 150 male beneficiaries; b) Five (5) Orientation Activities on JR GAD facilitated/conducted for total of 125 male &amp; 125 female beneficiaries; c) Three (3) Orientation Activities on Parents Education GAD for a total of 125 males &amp; 125 females  </t>
  </si>
  <si>
    <t xml:space="preserve">Five (5) coordination activities/meetings facilitated with: 1) RPRH Law   Provincial  Implementation  Team; 2) Adolescent Youth and Reproductive Technical  Working Team - 24 Male/Female TWG members;  
3) PMC Team which accomplished 449 females accepted the method;  
4) Barangay Population Volunteers - 12 females &amp; 1 male;            
5) Peer Educators Advisers - 30 females &amp; 2 males </t>
  </si>
  <si>
    <t>Established in the province within 2018:  a) 23 Level - Adolescent Friendly Health Facility (AFHF); b) 9 AFHFs at RHUs; &amp; c) 4 AFHFs at the provincial hospitals</t>
  </si>
  <si>
    <t>Trainings &amp; meetings facilitated with funds from POPCOM XI</t>
  </si>
  <si>
    <t>funds from POPCOM XI</t>
  </si>
  <si>
    <t>One (1) Smoking Cessation Training attended by program coordinator &amp; workers (5 females &amp; 3 males)</t>
  </si>
  <si>
    <t>5 Lectures/Fora conducted/ facilitated for 292 male &amp; 194 female beneficiaries</t>
  </si>
  <si>
    <t>Facilitated conduct of celebration of the following: 
1. Cancer Month/Week
2. No Tobacco Day/Month
3. Kidney Month
4. Eye Sight Month
(with 100 male &amp; 300 female overall total participants</t>
  </si>
  <si>
    <t>360 applicants screened &amp; oriented at the PHO (150 males &amp; 210 females)</t>
  </si>
  <si>
    <t>11 Rural Health Units of the 11 municipalities provided support on medicines &amp; lab supplies</t>
  </si>
  <si>
    <t>48 Hataw Sessions among provincial employees  conducted with total 495 male &amp; 1,155 female participants</t>
  </si>
  <si>
    <t>1,230 male/female employees assessed on Urinalysis, RBS, vs taking, Eye Screening &amp; Nutritional Counseling                                                                                                                                              (overall total beneficiaries: male=861 &amp; female=369)</t>
  </si>
  <si>
    <t>Two (2) lectures/fora on Kidney &amp; Disease Month conducted within 2018 (Beneficiaries: M=220 &amp; F=280</t>
  </si>
  <si>
    <t>107 IEC activities conducted (Beneficiaries: M=2,066 &amp; F=1,967</t>
  </si>
  <si>
    <t>12 meetings/review Activities conducted for the following:                                                                                                                1. Schistosomiasis - 2                
2. Integration of Malaria &amp; Filariasis Program - 2                      
3. Rabies   - 1                              
4. Dengue  - 2                                      
5. STI-HIV/AIDS  - 2                         
6. Integration of TB  &amp; Leprosy  - 4                                  
(120 females &amp; 20 males)</t>
  </si>
  <si>
    <t xml:space="preserve">Conducted activities as follows:                                                                                                                                                               1. Misting – 16 hours               
2. Impregnation – 3 houses           
3. Carabao bait – 1             
4. Dengue &amp; Malaria Surveillance – 3,000 houses
</t>
  </si>
  <si>
    <t>Provided rabies vaccines to patients (1,858 males &amp; 1,664 females); Supported STI patients (15 females &amp; 5 males); &amp; provided medications to TB patients (192 males &amp; 80 females)</t>
  </si>
  <si>
    <t>Note: IEC was integrated during conducted of meetings/review activities</t>
  </si>
  <si>
    <t>Two (2) IEC activities conducted with total beneficiaries: M=20 &amp; F=450</t>
  </si>
  <si>
    <t xml:space="preserve">Activity conducted during Breastfeeding Month &amp; at Municipal/Barangay Health Stations </t>
  </si>
  <si>
    <t>Nine (9) health outreach activities conducted at 9 barangays considered as Geographically Isolated &amp; Disadvantaged Areas (GIDAs). Number of beneficiaries for the following: a) Medical check up = 15,705 males/females; b) Dental check up &amp; tooth extraction = 7,000 males/females; c) Silip Linis Tainga = 550 males/females; d) Women Health Care Services = 2,300 female beneficiaries; e) Surgical Screening= 150 males/females; f) Basic Lab Services = 2,800 males/females; d) Surgical Procedures (circumcission, cyst removal &amp; incission &amp; drainage) = 2,700 males/females</t>
  </si>
  <si>
    <t>12 IEC activities/lectures/fora on environmental health &amp; sanitation  conducted for a total of 487 male &amp; 326 female participants</t>
  </si>
  <si>
    <t xml:space="preserve">Facilitated conduct of trainings/meetings on: a) Waste Management - 5; b) Food Safety - 11; c) Safe Water Management - 2; d) Health Waste Management - 1; &amp; e) Rural Health Inspectors Meetings - 4 at 1 per quarter </t>
  </si>
  <si>
    <t>Target achieved: Bahay Pag-asa of the province rehabilitated/improved and comformed to standard during 2018</t>
  </si>
  <si>
    <t>Budget was included in the building rehab &amp; maintenance under the Provincial Engineering Office</t>
  </si>
  <si>
    <t xml:space="preserve">Facilitated conduct of four (4) Local Health Board meetings at 1 meeting per quarter. Issues and concerns related to improvement of health service delivery &amp; other health issues discussed and resolved </t>
  </si>
  <si>
    <t>Health related laws gathered and compiled</t>
  </si>
  <si>
    <t>The implementation of the project was facilitated by the PNP Provincial Office</t>
  </si>
  <si>
    <t>The program planned budget was reduced due to budget constraint</t>
  </si>
  <si>
    <t>IEC on Cyber Crime Prevention was integrated during regular conduct of broadcast media (radio broadcasting)</t>
  </si>
  <si>
    <t>Facilitated/conducted five (5) trainings/workshops on string instruments, four (4) on brass instruments, and five (5) percussions for 30 male &amp; female youth &amp; children</t>
  </si>
  <si>
    <t>Facilitated participation of music trained children &amp; youth to recital</t>
  </si>
  <si>
    <t xml:space="preserve"> Child Welfare Program</t>
  </si>
  <si>
    <t>No available trainers found</t>
  </si>
  <si>
    <t>1 meeting facilitated</t>
  </si>
  <si>
    <t>One (1) Forum facilitated at the provincial level with a total 150 male/female participants</t>
  </si>
  <si>
    <t>none in 2018</t>
  </si>
  <si>
    <r>
      <t xml:space="preserve">Conduct orientation on:                                              a) </t>
    </r>
    <r>
      <rPr>
        <i/>
        <sz val="10"/>
        <rFont val="Calibri"/>
        <family val="2"/>
        <scheme val="minor"/>
      </rPr>
      <t xml:space="preserve">Men’s  Responsibilities  in Gender  and Development                                                                  b) Junior’s  Responsibilities  in Gender  and   Development  (GAD)                                     c) Parents  Education  in    Gender  and  Development (GAD) </t>
    </r>
  </si>
  <si>
    <r>
      <rPr>
        <i/>
        <sz val="10"/>
        <rFont val="Calibri"/>
        <family val="2"/>
        <scheme val="minor"/>
      </rPr>
      <t xml:space="preserve">                                                                                 a) MR GAD - 5  Orientation activities  for 250 Male;                                b) JR GAD - 5 Orientation activities for 125 Males &amp; 125 females                                                                    c)Parents  Education in GAD - 5 Orientation activities for 125 Males &amp; 125 Females
</t>
    </r>
    <r>
      <rPr>
        <sz val="10"/>
        <rFont val="Calibri"/>
        <family val="2"/>
        <scheme val="minor"/>
      </rPr>
      <t xml:space="preserve">
</t>
    </r>
  </si>
  <si>
    <r>
      <t xml:space="preserve">a) Conducted </t>
    </r>
    <r>
      <rPr>
        <b/>
        <sz val="10"/>
        <rFont val="Calibri"/>
        <family val="2"/>
        <scheme val="minor"/>
      </rPr>
      <t xml:space="preserve">Fertility Awareness through fora </t>
    </r>
    <r>
      <rPr>
        <sz val="10"/>
        <rFont val="Calibri"/>
        <family val="2"/>
        <scheme val="minor"/>
      </rPr>
      <t>covering 11 municipalities for a total of 900 female &amp; 889 male adolescents and youth provincewide; b) One (1) U4U teen trail activity conducted for 20 female &amp; 20 male high schoo student leaders; c) One (1) Family Development Session conducted for 30 couples; d) Four (4) Pre-Marriage  Sessions conducted within 2018; e) One (1) Forum on Responsible Parenthood conducted for 50 couples; f) FP/Adolescent Tarpaulins &amp; fyers were reproduced &amp; distributed to 11 municipalities</t>
    </r>
  </si>
  <si>
    <r>
      <t xml:space="preserve">Facilitate conduct of workshops/ trainings on: </t>
    </r>
    <r>
      <rPr>
        <i/>
        <sz val="10"/>
        <rFont val="Calibri"/>
        <family val="2"/>
        <scheme val="minor"/>
      </rPr>
      <t>a) Basic Financial Management &amp; Budgeting &amp; Entrepreneurshi; b) Personal Development, Hygiene and Sanitation; c) Family Planning; d) Responsible Parenthood; e) Servant Leadership for women leaders; f) Marriage &amp; Family Life;</t>
    </r>
  </si>
  <si>
    <r>
      <rPr>
        <sz val="8"/>
        <rFont val="Calibri"/>
        <family val="2"/>
        <scheme val="minor"/>
      </rPr>
      <t>6 various training/ workshop activities facilitated/ conducted for a total of 240 women beneficiaries for: a) Basic Financial Management &amp; Budgeting &amp; Entrepreneurship; b) Personal Development, Hygiene and Sanitation; c) Family Planning; d) Responsible Parenthood; e) Servant Leadership for women leaders; f) Marriage &amp; Family Life</t>
    </r>
    <r>
      <rPr>
        <sz val="10"/>
        <rFont val="Calibri"/>
        <family val="2"/>
        <scheme val="minor"/>
      </rPr>
      <t xml:space="preserve"> </t>
    </r>
  </si>
  <si>
    <r>
      <t xml:space="preserve">10 various technical skills &amp; livelihood training programs facilitated for 200 female &amp; male OSY and young adults such as: </t>
    </r>
    <r>
      <rPr>
        <i/>
        <sz val="10"/>
        <rFont val="Calibri"/>
        <family val="2"/>
        <scheme val="minor"/>
      </rPr>
      <t>Masonry NC I &amp; II, Massage Therapy, Beauty Care, Food Processing, Welding, Plumbing, Mananahi (Sewing), Haircutting, Handicraft, Housekeeping, Automotive Services, Electrical Installation and Maintenance, Bread &amp; Pastry Production, and Computer Servicing</t>
    </r>
  </si>
  <si>
    <r>
      <t>Sustain implementation of</t>
    </r>
    <r>
      <rPr>
        <b/>
        <i/>
        <sz val="10"/>
        <rFont val="Calibri"/>
        <family val="2"/>
        <scheme val="minor"/>
      </rPr>
      <t xml:space="preserve"> "Sulong Dunong Program"</t>
    </r>
    <r>
      <rPr>
        <sz val="10"/>
        <rFont val="Calibri"/>
        <family val="2"/>
        <scheme val="minor"/>
      </rPr>
      <t xml:space="preserve">                                     - facilitate provision of educational assistance to qualified beneficiaries</t>
    </r>
  </si>
  <si>
    <r>
      <t xml:space="preserve">Elderly Welfare Program </t>
    </r>
    <r>
      <rPr>
        <b/>
        <i/>
        <sz val="10"/>
        <rFont val="Calibri"/>
        <family val="2"/>
        <scheme val="minor"/>
      </rPr>
      <t>(Elderly Welfare Act Implementation Program</t>
    </r>
    <r>
      <rPr>
        <b/>
        <sz val="10"/>
        <rFont val="Calibri"/>
        <family val="2"/>
        <scheme val="minor"/>
      </rPr>
      <t>)</t>
    </r>
  </si>
  <si>
    <r>
      <t>Advocacy Program on Cyber Crime Prevention Act of 2012</t>
    </r>
    <r>
      <rPr>
        <b/>
        <i/>
        <sz val="10"/>
        <rFont val="Calibri"/>
        <family val="2"/>
        <scheme val="minor"/>
      </rPr>
      <t xml:space="preserve"> (through Information &amp; Community development Program/Information Technology and Communication Development Program)</t>
    </r>
  </si>
  <si>
    <r>
      <t>Facilitate conduct of GAD related training/seminars for sustained enhancement of knowledge, skills and understanding among GFPS members &amp; other concerned key officials &amp; employees on various Gender and Development (GAD) mainstreaming tools, such as : a</t>
    </r>
    <r>
      <rPr>
        <b/>
        <sz val="10"/>
        <rFont val="Calibri"/>
        <family val="2"/>
        <scheme val="minor"/>
      </rPr>
      <t>)</t>
    </r>
    <r>
      <rPr>
        <sz val="10"/>
        <rFont val="Calibri"/>
        <family val="2"/>
        <scheme val="minor"/>
      </rPr>
      <t xml:space="preserve"> GAD Planning and Budgeting Seminar/Workshop; </t>
    </r>
    <r>
      <rPr>
        <b/>
        <sz val="10"/>
        <rFont val="Calibri"/>
        <family val="2"/>
        <scheme val="minor"/>
      </rPr>
      <t xml:space="preserve">b) </t>
    </r>
    <r>
      <rPr>
        <sz val="10"/>
        <rFont val="Calibri"/>
        <family val="2"/>
        <scheme val="minor"/>
      </rPr>
      <t xml:space="preserve">Gender Sensitivity Training (GST); </t>
    </r>
    <r>
      <rPr>
        <b/>
        <sz val="10"/>
        <rFont val="Calibri"/>
        <family val="2"/>
        <scheme val="minor"/>
      </rPr>
      <t>c)</t>
    </r>
    <r>
      <rPr>
        <sz val="10"/>
        <rFont val="Calibri"/>
        <family val="2"/>
        <scheme val="minor"/>
      </rPr>
      <t xml:space="preserve"> Gender Analysis like Harmonized GAD Guidelines, Gender Responsive LGU (GeRL) Ka Ba? or GeRL Ka Ba Tool, Organizational Gender Audit/Assessment; Gender Mainstreaming and Evaluation Framework </t>
    </r>
    <r>
      <rPr>
        <b/>
        <sz val="10"/>
        <rFont val="Calibri"/>
        <family val="2"/>
        <scheme val="minor"/>
      </rPr>
      <t xml:space="preserve">d)  </t>
    </r>
    <r>
      <rPr>
        <sz val="10"/>
        <rFont val="Calibri"/>
        <family val="2"/>
        <scheme val="minor"/>
      </rPr>
      <t>Other GAD related trainings/seminars &amp; workshops</t>
    </r>
  </si>
  <si>
    <r>
      <t>Rehabilitate the temporary shelter (the Bahay Pag-asa) for CICL:                                                                                   -</t>
    </r>
    <r>
      <rPr>
        <i/>
        <sz val="10"/>
        <rFont val="Calibri"/>
        <family val="2"/>
        <scheme val="minor"/>
      </rPr>
      <t xml:space="preserve">room expansion &amp; other facilities/amenities improvement </t>
    </r>
    <r>
      <rPr>
        <sz val="10"/>
        <rFont val="Calibri"/>
        <family val="2"/>
        <scheme val="minor"/>
      </rPr>
      <t xml:space="preserve"> </t>
    </r>
  </si>
  <si>
    <t xml:space="preserve">JAYVEE TYRON L. UY, MPA    </t>
  </si>
  <si>
    <t>a) Extended finnacial assistance to 45 male players competing for GS Gaisano Basketball Cup Tournament</t>
  </si>
  <si>
    <t>b) Extended financial assistance to Summer Football League 24 male players held in Davao City</t>
  </si>
  <si>
    <t>150,000</t>
  </si>
  <si>
    <t>2,000</t>
  </si>
  <si>
    <t>14,000</t>
  </si>
  <si>
    <t>5,000</t>
  </si>
  <si>
    <t>214,190</t>
  </si>
  <si>
    <t>The particular activity was not implemented due to budget constraint</t>
  </si>
  <si>
    <t>Sports Clinic was implemented/facilitated by the respective municipalities</t>
  </si>
  <si>
    <t>Targets were not achieved due to budget constraint, instead a one (1) large forum was facilitated at the province</t>
  </si>
  <si>
    <t>One (1) training activity facilitated in partnership with the 11 municipalities concerned personnel - 53 female &amp; 24 male participants</t>
  </si>
  <si>
    <t>With the limited budget only one (1) activity was implemented</t>
  </si>
  <si>
    <t>110,977.00</t>
  </si>
  <si>
    <t>98,500.00</t>
  </si>
  <si>
    <t>39,250.00</t>
  </si>
  <si>
    <t>48,75.00</t>
  </si>
  <si>
    <t>186,931.00</t>
  </si>
  <si>
    <t>The planned GAD activities were not realized due to budget constraint and the pressing needs at the community level where the program could be able to respond, thus, activities of the program were realigned to respond the need.</t>
  </si>
  <si>
    <t xml:space="preserve">Facilitated conduct of 12 sessions on family, moral and spiritual enrichment talks/ discussions to about 1,000 male &amp; female employees of the provincial government every last Monday of the month </t>
  </si>
  <si>
    <t xml:space="preserve">As of Dec. 31, 2019, there were 139 functional SWADAs out of 157 trained and installed due to the reasons that some were appointed or elected as barangay functionaries or elected barangay officials, others were hired for a permanent job, and others had transfered to other place of residence.   </t>
  </si>
  <si>
    <t>The number of target beneficiaries was not attained since the approved GAD budget could only accommodated the number of beneficiaries as reflected in the actual reasults column</t>
  </si>
  <si>
    <t>P9,308,056.05. A big difference on approved budget against expenditure was observed due to the fact that payment made only for the first semester of school year 2018-2019, the remaining amount will be used for payment of the 2nd semester which will be processed during first quarter of 2019</t>
  </si>
  <si>
    <t>The difference amounting to P15,351.40 was declared savings and used to fund other priority projects</t>
  </si>
  <si>
    <t>The project was not implemented due to budget constraint &amp; unavailability of ideal area/location. Besides, issues on provincial employees bringing children at work has not been alarming, hence the project was not yet the priority as of the year.</t>
  </si>
  <si>
    <t>This was declared as savings.</t>
  </si>
  <si>
    <t xml:space="preserve">No GAD brief orientation or discussion on GAD provided Instead, being gender sensitive was applied during the conduct of every Monday's convocation program (example: gender fair terms &amp; languages were used)     </t>
  </si>
  <si>
    <t xml:space="preserve">No GAD brief orientation/ discussion provided during conduct of Executive Committee meetings, instead, some members of the ExeCom were facilitated to attend GAD related training like GST or Refresher Course on GAD held on August 16-17, 2018 where 10 male &amp; 7 female members attended  </t>
  </si>
  <si>
    <t>No GAD module yet prepared</t>
  </si>
  <si>
    <t>12 human resource development training/ seminars integrating gender concerns facilited/ conducted for a total of 480 male and female employees</t>
  </si>
  <si>
    <t>The formulation of Health Code was not yet the priority as of 2018</t>
  </si>
  <si>
    <t>The activity was not implemented during 2018 due to budget constraint</t>
  </si>
  <si>
    <t>The plan was not realized due to absence of medical doctor to take the challenge, to undergo a long day-training/seminars to be prepared for the purpose</t>
  </si>
  <si>
    <t>The approved GAD budget for the program was lower than the planned budget due to fund constraint</t>
  </si>
  <si>
    <t>The project was not implemented due to budget constraint &amp; unavailability of ideal area/location. Besides, issue on women &amp; children in crisis situation in the province has not that alarming, hence the project was not yet the priority as of the year.</t>
  </si>
  <si>
    <t>Upgrading/ Improvement of the Bahay Pag-Asa (A Transition and Rehabilitation Home for Disadvantaged Children)</t>
  </si>
  <si>
    <t>*</t>
  </si>
  <si>
    <r>
      <rPr>
        <sz val="16"/>
        <rFont val="Calibri"/>
        <family val="2"/>
        <scheme val="minor"/>
      </rPr>
      <t>*</t>
    </r>
    <r>
      <rPr>
        <sz val="8"/>
        <rFont val="Calibri"/>
        <family val="2"/>
        <scheme val="minor"/>
      </rPr>
      <t>GAD expenditure of this program was not considered in the total GAD expenditure of the province as reflected in this GAD AR since budget of this program was included in the PDRRM program</t>
    </r>
  </si>
  <si>
    <r>
      <rPr>
        <sz val="16"/>
        <rFont val="Calibri"/>
        <family val="2"/>
        <scheme val="minor"/>
      </rPr>
      <t>*</t>
    </r>
    <r>
      <rPr>
        <sz val="10"/>
        <rFont val="Calibri"/>
        <family val="2"/>
        <scheme val="minor"/>
      </rPr>
      <t xml:space="preserve">Provincial Disaster Risk Reduction and Management Program (PDRRMP) </t>
    </r>
  </si>
  <si>
    <r>
      <rPr>
        <sz val="16"/>
        <rFont val="Calibri"/>
        <family val="2"/>
        <scheme val="minor"/>
      </rPr>
      <t>*</t>
    </r>
    <r>
      <rPr>
        <sz val="8"/>
        <rFont val="Calibri"/>
        <family val="2"/>
        <scheme val="minor"/>
      </rPr>
      <t>GAD expenditure of this program was not considered in the total GAD expenditure of the province as reflected in this GAD AR since budget of this program was included in the PDRRMP below</t>
    </r>
  </si>
  <si>
    <r>
      <rPr>
        <sz val="16"/>
        <rFont val="Calibri"/>
        <family val="2"/>
        <scheme val="minor"/>
      </rPr>
      <t>*</t>
    </r>
    <r>
      <rPr>
        <sz val="10"/>
        <rFont val="Calibri"/>
        <family val="2"/>
        <scheme val="minor"/>
      </rPr>
      <t>GAD expenditure of these programs were not considered in the total GAD expenditure of the province as reflected in this GAD AR since budget of these programs wwere included in the PDRRMP below</t>
    </r>
  </si>
  <si>
    <t>300,000.00</t>
  </si>
  <si>
    <t>325,000.00</t>
  </si>
  <si>
    <t>200,000.00</t>
  </si>
  <si>
    <t>147,621.75</t>
  </si>
  <si>
    <t>850,000.00</t>
  </si>
  <si>
    <t>1,500,000.00</t>
  </si>
  <si>
    <t>1,050,000.00</t>
  </si>
  <si>
    <t>1,125,000.00</t>
  </si>
  <si>
    <t>February 11, 2019</t>
  </si>
  <si>
    <t>The program was not implemented due to budget constraint</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</si>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</sst>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23" x14ac:knownFonts="1">
    <font>
      <sz val="11"/>
      <color theme="1"/>
      <name val="Calibri"/>
      <family val="2"/>
      <scheme val="minor"/>
    </font>
    <font>
      <sz val="11"/>
      <color theme="1"/>
      <name val="Calibri"/>
      <family val="2"/>
      <scheme val="minor"/>
    </font>
    <font>
      <sz val="10"/>
      <color theme="1"/>
      <name val="Calibri"/>
      <family val="2"/>
      <scheme val="minor"/>
    </font>
    <font>
      <b/>
      <u/>
      <sz val="10"/>
      <color theme="1"/>
      <name val="Calibri"/>
      <family val="2"/>
      <scheme val="minor"/>
    </font>
    <font>
      <b/>
      <sz val="10"/>
      <color theme="1"/>
      <name val="Calibri"/>
      <family val="2"/>
      <scheme val="minor"/>
    </font>
    <font>
      <sz val="10"/>
      <name val="Calibri"/>
      <family val="2"/>
      <scheme val="minor"/>
    </font>
    <font>
      <b/>
      <sz val="10"/>
      <name val="Calibri"/>
      <family val="2"/>
      <scheme val="minor"/>
    </font>
    <font>
      <b/>
      <sz val="10"/>
      <color rgb="FFFF0000"/>
      <name val="Calibri"/>
      <family val="2"/>
      <scheme val="minor"/>
    </font>
    <font>
      <b/>
      <i/>
      <sz val="10"/>
      <color theme="1"/>
      <name val="Calibri"/>
      <family val="2"/>
      <scheme val="minor"/>
    </font>
    <font>
      <sz val="10"/>
      <color rgb="FFFF0000"/>
      <name val="Calibri"/>
      <family val="2"/>
      <scheme val="minor"/>
    </font>
    <font>
      <sz val="8"/>
      <color rgb="FFFF0000"/>
      <name val="Calibri"/>
      <family val="2"/>
      <scheme val="minor"/>
    </font>
    <font>
      <b/>
      <sz val="9"/>
      <name val="Calibri"/>
      <family val="2"/>
      <scheme val="minor"/>
    </font>
    <font>
      <sz val="10"/>
      <color rgb="FFCC00FF"/>
      <name val="Calibri"/>
      <family val="2"/>
      <scheme val="minor"/>
    </font>
    <font>
      <b/>
      <sz val="10"/>
      <color rgb="FFCC00FF"/>
      <name val="Calibri"/>
      <family val="2"/>
      <scheme val="minor"/>
    </font>
    <font>
      <sz val="9"/>
      <name val="Calibri"/>
      <family val="2"/>
      <scheme val="minor"/>
    </font>
    <font>
      <sz val="8"/>
      <name val="Calibri"/>
      <family val="2"/>
      <scheme val="minor"/>
    </font>
    <font>
      <i/>
      <sz val="10"/>
      <name val="Calibri"/>
      <family val="2"/>
      <scheme val="minor"/>
    </font>
    <font>
      <b/>
      <i/>
      <sz val="10"/>
      <name val="Calibri"/>
      <family val="2"/>
      <scheme val="minor"/>
    </font>
    <font>
      <b/>
      <sz val="11"/>
      <name val="Calibri"/>
      <family val="2"/>
      <scheme val="minor"/>
    </font>
    <font>
      <sz val="11"/>
      <name val="Calibri"/>
      <family val="2"/>
      <scheme val="minor"/>
    </font>
    <font>
      <sz val="11"/>
      <name val="Arial Narrow"/>
      <family val="2"/>
    </font>
    <font>
      <sz val="16"/>
      <name val="Calibri"/>
      <family val="2"/>
      <scheme val="minor"/>
    </font>
    <font>
      <sz val="18"/>
      <name val="Calibri"/>
      <family val="2"/>
      <scheme val="minor"/>
    </font>
  </fonts>
  <fills count="7">
    <fill>
      <patternFill patternType="none"/>
    </fill>
    <fill>
      <patternFill patternType="gray125"/>
    </fill>
    <fill>
      <patternFill patternType="solid">
        <fgColor theme="0"/>
        <bgColor indexed="64"/>
      </patternFill>
    </fill>
    <fill>
      <patternFill patternType="solid">
        <fgColor rgb="FF66FF66"/>
        <bgColor indexed="64"/>
      </patternFill>
    </fill>
    <fill>
      <patternFill patternType="solid">
        <fgColor rgb="FFFFFF00"/>
        <bgColor indexed="64"/>
      </patternFill>
    </fill>
    <fill>
      <patternFill patternType="solid">
        <fgColor rgb="FF92D050"/>
        <bgColor indexed="64"/>
      </patternFill>
    </fill>
    <fill>
      <patternFill patternType="solid">
        <fgColor theme="5" tint="0.59999389629810485"/>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2">
    <xf numFmtId="0" fontId="0" fillId="0" borderId="0"/>
    <xf numFmtId="43" fontId="1" fillId="0" borderId="0" applyFont="0" applyFill="0" applyBorder="0" applyAlignment="0" applyProtection="0"/>
  </cellStyleXfs>
  <cellXfs count="320">
    <xf numFmtId="0" fontId="0" fillId="0" borderId="0" xfId="0"/>
    <xf numFmtId="0" fontId="4" fillId="2" borderId="0" xfId="0" applyFont="1" applyFill="1" applyAlignment="1">
      <alignment vertical="top"/>
    </xf>
    <xf numFmtId="0" fontId="2" fillId="3" borderId="5" xfId="0" applyFont="1" applyFill="1" applyBorder="1" applyAlignment="1">
      <alignment horizontal="center" vertical="center" wrapText="1"/>
    </xf>
    <xf numFmtId="0" fontId="4" fillId="3" borderId="5" xfId="0" applyFont="1" applyFill="1" applyBorder="1" applyAlignment="1">
      <alignment horizontal="center" vertical="top" wrapText="1"/>
    </xf>
    <xf numFmtId="164" fontId="2" fillId="3" borderId="5" xfId="1" applyNumberFormat="1" applyFont="1" applyFill="1" applyBorder="1" applyAlignment="1">
      <alignment horizontal="center" vertical="center" wrapText="1"/>
    </xf>
    <xf numFmtId="0" fontId="2" fillId="3" borderId="7" xfId="0" applyFont="1" applyFill="1" applyBorder="1" applyAlignment="1">
      <alignment horizontal="center" vertical="center" wrapText="1"/>
    </xf>
    <xf numFmtId="0" fontId="4" fillId="2" borderId="0" xfId="0" applyFont="1" applyFill="1" applyAlignment="1">
      <alignment horizontal="center" vertical="center"/>
    </xf>
    <xf numFmtId="0" fontId="2" fillId="2" borderId="0" xfId="0" applyFont="1" applyFill="1" applyAlignment="1">
      <alignment vertical="top"/>
    </xf>
    <xf numFmtId="0" fontId="6" fillId="2" borderId="0" xfId="0" applyFont="1" applyFill="1" applyAlignment="1">
      <alignment horizontal="center" vertical="center"/>
    </xf>
    <xf numFmtId="0" fontId="5" fillId="2" borderId="0" xfId="0" applyFont="1" applyFill="1" applyAlignment="1">
      <alignment vertical="top" wrapText="1"/>
    </xf>
    <xf numFmtId="0" fontId="5" fillId="2" borderId="0" xfId="0" applyFont="1" applyFill="1" applyAlignment="1">
      <alignment vertical="top"/>
    </xf>
    <xf numFmtId="0" fontId="5" fillId="2" borderId="0" xfId="0" applyFont="1" applyFill="1" applyAlignment="1">
      <alignment horizontal="center" vertical="top"/>
    </xf>
    <xf numFmtId="0" fontId="5" fillId="2" borderId="0" xfId="0" applyFont="1" applyFill="1" applyAlignment="1">
      <alignment horizontal="center" vertical="top" wrapText="1"/>
    </xf>
    <xf numFmtId="0" fontId="6" fillId="2" borderId="0" xfId="0" applyFont="1" applyFill="1" applyAlignment="1">
      <alignment vertical="top"/>
    </xf>
    <xf numFmtId="0" fontId="6" fillId="3" borderId="5" xfId="0" applyFont="1" applyFill="1" applyBorder="1" applyAlignment="1">
      <alignment vertical="top" wrapText="1"/>
    </xf>
    <xf numFmtId="0" fontId="6" fillId="3" borderId="7" xfId="0" applyFont="1" applyFill="1" applyBorder="1" applyAlignment="1">
      <alignment vertical="top" wrapText="1"/>
    </xf>
    <xf numFmtId="0" fontId="6" fillId="3" borderId="3" xfId="0" applyFont="1" applyFill="1" applyBorder="1" applyAlignment="1">
      <alignment horizontal="left" vertical="top" wrapText="1"/>
    </xf>
    <xf numFmtId="0" fontId="4" fillId="3" borderId="3" xfId="0" applyFont="1" applyFill="1" applyBorder="1" applyAlignment="1">
      <alignment horizontal="left" vertical="top" wrapText="1"/>
    </xf>
    <xf numFmtId="0" fontId="5" fillId="2" borderId="9" xfId="0" applyFont="1" applyFill="1" applyBorder="1" applyAlignment="1">
      <alignment horizontal="center" vertical="top" wrapText="1"/>
    </xf>
    <xf numFmtId="0" fontId="4" fillId="2" borderId="0" xfId="0" applyFont="1" applyFill="1" applyAlignment="1">
      <alignment horizontal="center" vertical="top" wrapText="1"/>
    </xf>
    <xf numFmtId="0" fontId="6" fillId="2" borderId="0" xfId="0" applyFont="1" applyFill="1" applyAlignment="1">
      <alignment horizontal="center" vertical="top" wrapText="1"/>
    </xf>
    <xf numFmtId="0" fontId="6" fillId="2" borderId="0" xfId="0" quotePrefix="1" applyFont="1" applyFill="1" applyAlignment="1">
      <alignment horizontal="center" vertical="top" wrapText="1"/>
    </xf>
    <xf numFmtId="0" fontId="5" fillId="2" borderId="13" xfId="0" applyFont="1" applyFill="1" applyBorder="1" applyAlignment="1">
      <alignment vertical="top" wrapText="1"/>
    </xf>
    <xf numFmtId="0" fontId="5" fillId="2" borderId="13" xfId="0" applyFont="1" applyFill="1" applyBorder="1" applyAlignment="1">
      <alignment horizontal="center" vertical="top" wrapText="1"/>
    </xf>
    <xf numFmtId="0" fontId="6" fillId="2" borderId="13" xfId="0" applyFont="1" applyFill="1" applyBorder="1" applyAlignment="1">
      <alignment horizontal="center" vertical="top" wrapText="1"/>
    </xf>
    <xf numFmtId="0" fontId="6" fillId="2" borderId="0" xfId="0" applyFont="1" applyFill="1" applyBorder="1" applyAlignment="1">
      <alignment horizontal="center" vertical="center"/>
    </xf>
    <xf numFmtId="0" fontId="6" fillId="2" borderId="0" xfId="0" applyFont="1" applyFill="1" applyBorder="1" applyAlignment="1">
      <alignment horizontal="center" vertical="top" wrapText="1"/>
    </xf>
    <xf numFmtId="0" fontId="7" fillId="2" borderId="13" xfId="0" applyFont="1" applyFill="1" applyBorder="1" applyAlignment="1">
      <alignment horizontal="center" vertical="top" wrapText="1"/>
    </xf>
    <xf numFmtId="164" fontId="5" fillId="2" borderId="0" xfId="0" applyNumberFormat="1" applyFont="1" applyFill="1" applyAlignment="1">
      <alignment vertical="top"/>
    </xf>
    <xf numFmtId="0" fontId="5" fillId="3" borderId="11" xfId="0" applyFont="1" applyFill="1" applyBorder="1" applyAlignment="1">
      <alignment horizontal="center" vertical="top"/>
    </xf>
    <xf numFmtId="0" fontId="5" fillId="2" borderId="2" xfId="0" applyFont="1" applyFill="1" applyBorder="1" applyAlignment="1">
      <alignment vertical="top" wrapText="1"/>
    </xf>
    <xf numFmtId="0" fontId="6" fillId="2" borderId="2" xfId="0" applyFont="1" applyFill="1" applyBorder="1" applyAlignment="1">
      <alignment vertical="top" wrapText="1"/>
    </xf>
    <xf numFmtId="43" fontId="5" fillId="2" borderId="2" xfId="1" applyFont="1" applyFill="1" applyBorder="1" applyAlignment="1">
      <alignment horizontal="center" vertical="center" wrapText="1"/>
    </xf>
    <xf numFmtId="0" fontId="5" fillId="2" borderId="2" xfId="0" applyFont="1" applyFill="1" applyBorder="1" applyAlignment="1">
      <alignment horizontal="center" vertical="top" wrapText="1"/>
    </xf>
    <xf numFmtId="43" fontId="5" fillId="2" borderId="2" xfId="1" applyFont="1" applyFill="1" applyBorder="1" applyAlignment="1">
      <alignment vertical="top" wrapText="1"/>
    </xf>
    <xf numFmtId="0" fontId="5" fillId="2" borderId="1" xfId="0" applyFont="1" applyFill="1" applyBorder="1" applyAlignment="1">
      <alignment vertical="top" wrapText="1"/>
    </xf>
    <xf numFmtId="15" fontId="5" fillId="2" borderId="4" xfId="0" quotePrefix="1" applyNumberFormat="1" applyFont="1" applyFill="1" applyBorder="1" applyAlignment="1">
      <alignment horizontal="center" vertical="center"/>
    </xf>
    <xf numFmtId="0" fontId="6" fillId="2" borderId="2" xfId="0" applyFont="1" applyFill="1" applyBorder="1" applyAlignment="1">
      <alignment horizontal="center" vertical="top" wrapText="1"/>
    </xf>
    <xf numFmtId="43" fontId="5" fillId="2" borderId="13" xfId="1" quotePrefix="1" applyFont="1" applyFill="1" applyBorder="1" applyAlignment="1">
      <alignment horizontal="center" vertical="top" wrapText="1"/>
    </xf>
    <xf numFmtId="43" fontId="5" fillId="2" borderId="2" xfId="1" quotePrefix="1" applyFont="1" applyFill="1" applyBorder="1" applyAlignment="1">
      <alignment horizontal="center" vertical="top" wrapText="1"/>
    </xf>
    <xf numFmtId="43" fontId="5" fillId="2" borderId="2" xfId="1" applyFont="1" applyFill="1" applyBorder="1" applyAlignment="1">
      <alignment horizontal="center" vertical="top" wrapText="1"/>
    </xf>
    <xf numFmtId="4" fontId="5" fillId="2" borderId="2" xfId="0" applyNumberFormat="1" applyFont="1" applyFill="1" applyBorder="1" applyAlignment="1">
      <alignment vertical="top" wrapText="1"/>
    </xf>
    <xf numFmtId="0" fontId="5" fillId="2" borderId="14" xfId="0" applyFont="1" applyFill="1" applyBorder="1" applyAlignment="1">
      <alignment vertical="top" wrapText="1"/>
    </xf>
    <xf numFmtId="43" fontId="5" fillId="2" borderId="13" xfId="1" quotePrefix="1" applyFont="1" applyFill="1" applyBorder="1" applyAlignment="1">
      <alignment horizontal="right" vertical="top" wrapText="1"/>
    </xf>
    <xf numFmtId="43" fontId="5" fillId="2" borderId="2" xfId="1" quotePrefix="1" applyFont="1" applyFill="1" applyBorder="1" applyAlignment="1">
      <alignment horizontal="right" vertical="top" wrapText="1"/>
    </xf>
    <xf numFmtId="43" fontId="5" fillId="2" borderId="2" xfId="1" applyNumberFormat="1" applyFont="1" applyFill="1" applyBorder="1" applyAlignment="1">
      <alignment horizontal="center" vertical="top" wrapText="1"/>
    </xf>
    <xf numFmtId="43" fontId="6" fillId="2" borderId="2" xfId="1" quotePrefix="1" applyFont="1" applyFill="1" applyBorder="1" applyAlignment="1">
      <alignment horizontal="right" vertical="top" wrapText="1"/>
    </xf>
    <xf numFmtId="0" fontId="5" fillId="2" borderId="11" xfId="0" applyFont="1" applyFill="1" applyBorder="1" applyAlignment="1">
      <alignment horizontal="center" vertical="top" wrapText="1"/>
    </xf>
    <xf numFmtId="43" fontId="5" fillId="2" borderId="11" xfId="1" applyFont="1" applyFill="1" applyBorder="1" applyAlignment="1">
      <alignment vertical="top" wrapText="1"/>
    </xf>
    <xf numFmtId="43" fontId="5" fillId="2" borderId="5" xfId="1" applyFont="1" applyFill="1" applyBorder="1" applyAlignment="1">
      <alignment horizontal="center" vertical="top" wrapText="1"/>
    </xf>
    <xf numFmtId="43" fontId="5" fillId="2" borderId="7" xfId="1" applyFont="1" applyFill="1" applyBorder="1" applyAlignment="1">
      <alignment horizontal="center" vertical="top" wrapText="1"/>
    </xf>
    <xf numFmtId="43" fontId="5" fillId="2" borderId="3" xfId="1" applyFont="1" applyFill="1" applyBorder="1" applyAlignment="1">
      <alignment horizontal="center" vertical="top" wrapText="1"/>
    </xf>
    <xf numFmtId="0" fontId="5" fillId="2" borderId="2" xfId="0" applyFont="1" applyFill="1" applyBorder="1" applyAlignment="1">
      <alignment horizontal="left" vertical="top" wrapText="1"/>
    </xf>
    <xf numFmtId="0" fontId="9" fillId="2" borderId="11" xfId="0" applyFont="1" applyFill="1" applyBorder="1" applyAlignment="1">
      <alignment horizontal="center" vertical="top" wrapText="1"/>
    </xf>
    <xf numFmtId="0" fontId="9" fillId="2" borderId="13" xfId="0" applyFont="1" applyFill="1" applyBorder="1" applyAlignment="1">
      <alignment vertical="top" wrapText="1"/>
    </xf>
    <xf numFmtId="43" fontId="9" fillId="2" borderId="13" xfId="1" applyFont="1" applyFill="1" applyBorder="1" applyAlignment="1">
      <alignment horizontal="center" vertical="top" wrapText="1"/>
    </xf>
    <xf numFmtId="0" fontId="9" fillId="2" borderId="2" xfId="0" applyFont="1" applyFill="1" applyBorder="1" applyAlignment="1">
      <alignment vertical="top" wrapText="1"/>
    </xf>
    <xf numFmtId="0" fontId="7" fillId="2" borderId="2" xfId="0" applyFont="1" applyFill="1" applyBorder="1" applyAlignment="1">
      <alignment horizontal="center" vertical="top" wrapText="1"/>
    </xf>
    <xf numFmtId="0" fontId="9" fillId="2" borderId="2" xfId="0" applyFont="1" applyFill="1" applyBorder="1" applyAlignment="1">
      <alignment horizontal="center" vertical="top" wrapText="1"/>
    </xf>
    <xf numFmtId="0" fontId="9" fillId="2" borderId="1" xfId="0" applyFont="1" applyFill="1" applyBorder="1" applyAlignment="1">
      <alignment vertical="top" wrapText="1"/>
    </xf>
    <xf numFmtId="0" fontId="12" fillId="2" borderId="2" xfId="0" applyFont="1" applyFill="1" applyBorder="1" applyAlignment="1">
      <alignment horizontal="left" vertical="top" wrapText="1"/>
    </xf>
    <xf numFmtId="0" fontId="13" fillId="2" borderId="2" xfId="0" applyFont="1" applyFill="1" applyBorder="1" applyAlignment="1">
      <alignment horizontal="center" vertical="top" wrapText="1"/>
    </xf>
    <xf numFmtId="0" fontId="12" fillId="2" borderId="2" xfId="0" applyFont="1" applyFill="1" applyBorder="1" applyAlignment="1">
      <alignment vertical="top" wrapText="1"/>
    </xf>
    <xf numFmtId="4" fontId="12" fillId="2" borderId="2" xfId="0" applyNumberFormat="1" applyFont="1" applyFill="1" applyBorder="1" applyAlignment="1">
      <alignment vertical="top" wrapText="1"/>
    </xf>
    <xf numFmtId="0" fontId="12" fillId="2" borderId="2" xfId="0" applyFont="1" applyFill="1" applyBorder="1" applyAlignment="1">
      <alignment horizontal="center" vertical="top" wrapText="1"/>
    </xf>
    <xf numFmtId="43" fontId="9" fillId="2" borderId="1" xfId="1" applyFont="1" applyFill="1" applyBorder="1" applyAlignment="1">
      <alignment horizontal="center" vertical="top" wrapText="1"/>
    </xf>
    <xf numFmtId="43" fontId="9" fillId="2" borderId="2" xfId="1" applyFont="1" applyFill="1" applyBorder="1" applyAlignment="1">
      <alignment horizontal="center" vertical="top" wrapText="1"/>
    </xf>
    <xf numFmtId="0" fontId="9" fillId="2" borderId="13" xfId="0" applyFont="1" applyFill="1" applyBorder="1" applyAlignment="1">
      <alignment horizontal="left" vertical="top" wrapText="1"/>
    </xf>
    <xf numFmtId="0" fontId="6" fillId="3" borderId="4" xfId="0" applyFont="1" applyFill="1" applyBorder="1" applyAlignment="1">
      <alignment horizontal="center" vertical="top" wrapText="1"/>
    </xf>
    <xf numFmtId="0" fontId="5" fillId="2" borderId="13" xfId="0" applyFont="1" applyFill="1" applyBorder="1" applyAlignment="1">
      <alignment horizontal="left" vertical="top" wrapText="1"/>
    </xf>
    <xf numFmtId="0" fontId="6" fillId="4" borderId="1" xfId="0" applyFont="1" applyFill="1" applyBorder="1" applyAlignment="1">
      <alignment horizontal="center" vertical="top" wrapText="1"/>
    </xf>
    <xf numFmtId="0" fontId="8" fillId="2" borderId="0" xfId="0" applyFont="1" applyFill="1" applyAlignment="1">
      <alignment horizontal="center" vertical="top"/>
    </xf>
    <xf numFmtId="0" fontId="5" fillId="2" borderId="0" xfId="0" applyFont="1" applyFill="1" applyAlignment="1">
      <alignment horizontal="left" vertical="top" wrapText="1"/>
    </xf>
    <xf numFmtId="0" fontId="5" fillId="2" borderId="0" xfId="0" applyFont="1" applyFill="1" applyAlignment="1">
      <alignment horizontal="left" vertical="top" wrapText="1"/>
    </xf>
    <xf numFmtId="0" fontId="9" fillId="2" borderId="13" xfId="0" applyFont="1" applyFill="1" applyBorder="1" applyAlignment="1">
      <alignment horizontal="left" vertical="top" wrapText="1"/>
    </xf>
    <xf numFmtId="0" fontId="6" fillId="4" borderId="1" xfId="0" applyFont="1" applyFill="1" applyBorder="1" applyAlignment="1">
      <alignment horizontal="center" vertical="top" wrapText="1"/>
    </xf>
    <xf numFmtId="0" fontId="6" fillId="4" borderId="13" xfId="0" applyFont="1" applyFill="1" applyBorder="1" applyAlignment="1">
      <alignment horizontal="center" vertical="top" wrapText="1"/>
    </xf>
    <xf numFmtId="0" fontId="9" fillId="2" borderId="1" xfId="0" applyFont="1" applyFill="1" applyBorder="1" applyAlignment="1">
      <alignment horizontal="left" vertical="top" wrapText="1"/>
    </xf>
    <xf numFmtId="0" fontId="9" fillId="2" borderId="2"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2" borderId="13" xfId="0" applyFont="1" applyFill="1" applyBorder="1" applyAlignment="1">
      <alignment horizontal="left" vertical="top" wrapText="1"/>
    </xf>
    <xf numFmtId="0" fontId="9" fillId="2" borderId="1" xfId="0" applyFont="1" applyFill="1" applyBorder="1" applyAlignment="1">
      <alignment horizontal="center" vertical="top" wrapText="1"/>
    </xf>
    <xf numFmtId="0" fontId="9" fillId="2" borderId="13" xfId="0" applyFont="1" applyFill="1" applyBorder="1" applyAlignment="1">
      <alignment horizontal="center" vertical="top" wrapText="1"/>
    </xf>
    <xf numFmtId="43" fontId="6" fillId="3" borderId="3" xfId="1" applyFont="1" applyFill="1" applyBorder="1" applyAlignment="1">
      <alignment vertical="center"/>
    </xf>
    <xf numFmtId="43" fontId="6" fillId="3" borderId="5" xfId="1" applyFont="1" applyFill="1" applyBorder="1" applyAlignment="1">
      <alignment vertical="center"/>
    </xf>
    <xf numFmtId="43" fontId="11" fillId="3" borderId="7" xfId="1" applyFont="1" applyFill="1" applyBorder="1" applyAlignment="1">
      <alignment vertical="center"/>
    </xf>
    <xf numFmtId="0" fontId="4" fillId="2" borderId="0" xfId="0" applyFont="1" applyFill="1" applyAlignment="1">
      <alignment vertical="top" wrapText="1"/>
    </xf>
    <xf numFmtId="0" fontId="3" fillId="2" borderId="0" xfId="0" applyFont="1" applyFill="1" applyAlignment="1">
      <alignment vertical="top"/>
    </xf>
    <xf numFmtId="4" fontId="3" fillId="2" borderId="0" xfId="0" applyNumberFormat="1" applyFont="1" applyFill="1" applyBorder="1" applyAlignment="1">
      <alignment vertical="top"/>
    </xf>
    <xf numFmtId="4" fontId="5" fillId="2" borderId="1" xfId="0" applyNumberFormat="1" applyFont="1" applyFill="1" applyBorder="1" applyAlignment="1">
      <alignment vertical="top" wrapText="1"/>
    </xf>
    <xf numFmtId="43" fontId="5" fillId="2" borderId="1" xfId="0" applyNumberFormat="1" applyFont="1" applyFill="1" applyBorder="1" applyAlignment="1">
      <alignment horizontal="center" vertical="top" wrapText="1"/>
    </xf>
    <xf numFmtId="43" fontId="5" fillId="2" borderId="13" xfId="1" applyFont="1" applyFill="1" applyBorder="1" applyAlignment="1">
      <alignment vertical="top" wrapText="1"/>
    </xf>
    <xf numFmtId="0" fontId="2" fillId="2" borderId="0" xfId="0" applyFont="1" applyFill="1" applyAlignment="1">
      <alignment horizontal="center" vertical="top"/>
    </xf>
    <xf numFmtId="0" fontId="2" fillId="2" borderId="0" xfId="0" applyFont="1" applyFill="1" applyAlignment="1">
      <alignment vertical="top" wrapText="1"/>
    </xf>
    <xf numFmtId="0" fontId="6" fillId="3" borderId="6" xfId="0" applyFont="1" applyFill="1" applyBorder="1" applyAlignment="1">
      <alignment horizontal="left" vertical="center" wrapText="1"/>
    </xf>
    <xf numFmtId="0" fontId="5" fillId="3" borderId="4" xfId="0" applyFont="1" applyFill="1" applyBorder="1" applyAlignment="1">
      <alignment horizontal="left" vertical="center" wrapText="1"/>
    </xf>
    <xf numFmtId="0" fontId="6" fillId="3" borderId="4" xfId="0" applyFont="1" applyFill="1" applyBorder="1" applyAlignment="1">
      <alignment vertical="center" wrapText="1"/>
    </xf>
    <xf numFmtId="0" fontId="5" fillId="3" borderId="4" xfId="0" applyFont="1" applyFill="1" applyBorder="1" applyAlignment="1">
      <alignment vertical="center" wrapText="1"/>
    </xf>
    <xf numFmtId="164" fontId="6" fillId="3" borderId="11" xfId="1" applyNumberFormat="1" applyFont="1" applyFill="1" applyBorder="1" applyAlignment="1">
      <alignment horizontal="center" vertical="center" wrapText="1"/>
    </xf>
    <xf numFmtId="0" fontId="5" fillId="3" borderId="9" xfId="0" applyFont="1" applyFill="1" applyBorder="1" applyAlignment="1">
      <alignment horizontal="center" vertical="center" wrapText="1"/>
    </xf>
    <xf numFmtId="0" fontId="6" fillId="3" borderId="6" xfId="0" applyFont="1" applyFill="1" applyBorder="1" applyAlignment="1">
      <alignment vertical="top" wrapText="1"/>
    </xf>
    <xf numFmtId="0" fontId="5" fillId="3" borderId="5" xfId="0" applyFont="1" applyFill="1" applyBorder="1" applyAlignment="1">
      <alignment horizontal="left" vertical="top" wrapText="1"/>
    </xf>
    <xf numFmtId="0" fontId="5" fillId="3" borderId="4" xfId="0" applyFont="1" applyFill="1" applyBorder="1" applyAlignment="1">
      <alignment vertical="top" wrapText="1"/>
    </xf>
    <xf numFmtId="0" fontId="5" fillId="3" borderId="4" xfId="0" applyFont="1" applyFill="1" applyBorder="1" applyAlignment="1">
      <alignment horizontal="left" vertical="top" wrapText="1"/>
    </xf>
    <xf numFmtId="43" fontId="6" fillId="3" borderId="11" xfId="1" quotePrefix="1" applyFont="1" applyFill="1" applyBorder="1" applyAlignment="1">
      <alignment horizontal="right" vertical="top" wrapText="1"/>
    </xf>
    <xf numFmtId="0" fontId="6" fillId="3" borderId="6" xfId="0" applyFont="1" applyFill="1" applyBorder="1" applyAlignment="1">
      <alignment horizontal="left" vertical="top" wrapText="1"/>
    </xf>
    <xf numFmtId="0" fontId="6" fillId="3" borderId="4" xfId="0" applyFont="1" applyFill="1" applyBorder="1" applyAlignment="1">
      <alignment vertical="top" wrapText="1"/>
    </xf>
    <xf numFmtId="0" fontId="5" fillId="3" borderId="9" xfId="0" applyFont="1" applyFill="1" applyBorder="1" applyAlignment="1">
      <alignment horizontal="center" vertical="top" wrapText="1"/>
    </xf>
    <xf numFmtId="4" fontId="5" fillId="2" borderId="13" xfId="0" applyNumberFormat="1" applyFont="1" applyFill="1" applyBorder="1" applyAlignment="1">
      <alignment vertical="top" wrapText="1"/>
    </xf>
    <xf numFmtId="0" fontId="6" fillId="5" borderId="1" xfId="0" applyFont="1" applyFill="1" applyBorder="1" applyAlignment="1">
      <alignment horizontal="center" vertical="top" wrapText="1"/>
    </xf>
    <xf numFmtId="0" fontId="6" fillId="5" borderId="12" xfId="0" applyFont="1" applyFill="1" applyBorder="1" applyAlignment="1">
      <alignment horizontal="center" vertical="top" wrapText="1"/>
    </xf>
    <xf numFmtId="0" fontId="6" fillId="5" borderId="2" xfId="0" applyFont="1" applyFill="1" applyBorder="1" applyAlignment="1">
      <alignment horizontal="center" vertical="top" wrapText="1"/>
    </xf>
    <xf numFmtId="164" fontId="6" fillId="5" borderId="6" xfId="1" applyNumberFormat="1" applyFont="1" applyFill="1" applyBorder="1" applyAlignment="1">
      <alignment horizontal="center" vertical="top" wrapText="1"/>
    </xf>
    <xf numFmtId="164" fontId="6" fillId="5" borderId="4" xfId="1" quotePrefix="1" applyNumberFormat="1" applyFont="1" applyFill="1" applyBorder="1" applyAlignment="1">
      <alignment horizontal="center" vertical="top" wrapText="1"/>
    </xf>
    <xf numFmtId="164" fontId="6" fillId="5" borderId="9" xfId="1" applyNumberFormat="1" applyFont="1" applyFill="1" applyBorder="1" applyAlignment="1">
      <alignment horizontal="center" vertical="top" wrapText="1"/>
    </xf>
    <xf numFmtId="0" fontId="6" fillId="5" borderId="9" xfId="0" applyFont="1" applyFill="1" applyBorder="1" applyAlignment="1">
      <alignment horizontal="center" vertical="top" wrapText="1"/>
    </xf>
    <xf numFmtId="0" fontId="5" fillId="2" borderId="1" xfId="0" applyFont="1" applyFill="1" applyBorder="1" applyAlignment="1">
      <alignment horizontal="center" vertical="top" wrapText="1"/>
    </xf>
    <xf numFmtId="43" fontId="5" fillId="2" borderId="1" xfId="1" applyFont="1" applyFill="1" applyBorder="1" applyAlignment="1">
      <alignment vertical="top" wrapText="1"/>
    </xf>
    <xf numFmtId="43" fontId="5" fillId="2" borderId="8" xfId="1" applyFont="1" applyFill="1" applyBorder="1" applyAlignment="1">
      <alignment horizontal="center" vertical="top" wrapText="1"/>
    </xf>
    <xf numFmtId="43" fontId="5" fillId="2" borderId="10" xfId="1" applyFont="1" applyFill="1" applyBorder="1" applyAlignment="1">
      <alignment horizontal="center" vertical="top" wrapText="1"/>
    </xf>
    <xf numFmtId="43" fontId="5" fillId="2" borderId="12" xfId="1" applyFont="1" applyFill="1" applyBorder="1" applyAlignment="1">
      <alignment horizontal="center" vertical="top" wrapText="1"/>
    </xf>
    <xf numFmtId="0" fontId="5" fillId="2" borderId="11" xfId="0" applyFont="1" applyFill="1" applyBorder="1" applyAlignment="1">
      <alignment horizontal="center" vertical="center" wrapText="1"/>
    </xf>
    <xf numFmtId="43" fontId="5" fillId="2" borderId="11" xfId="1" applyFont="1" applyFill="1" applyBorder="1" applyAlignment="1">
      <alignment vertical="center" wrapText="1"/>
    </xf>
    <xf numFmtId="43" fontId="5" fillId="2" borderId="3" xfId="1" applyFont="1" applyFill="1" applyBorder="1" applyAlignment="1">
      <alignment horizontal="center" vertical="center" wrapText="1"/>
    </xf>
    <xf numFmtId="43" fontId="5" fillId="2" borderId="5" xfId="1" applyFont="1" applyFill="1" applyBorder="1" applyAlignment="1">
      <alignment horizontal="center" vertical="center" wrapText="1"/>
    </xf>
    <xf numFmtId="43" fontId="5" fillId="2" borderId="7" xfId="1" applyFont="1" applyFill="1" applyBorder="1" applyAlignment="1">
      <alignment horizontal="center" vertical="center" wrapText="1"/>
    </xf>
    <xf numFmtId="0" fontId="5" fillId="2" borderId="9" xfId="0" applyFont="1" applyFill="1" applyBorder="1" applyAlignment="1">
      <alignment horizontal="center" vertical="center" wrapText="1"/>
    </xf>
    <xf numFmtId="0" fontId="14" fillId="2" borderId="9" xfId="0" applyFont="1" applyFill="1" applyBorder="1" applyAlignment="1">
      <alignment horizontal="left" vertical="top" wrapText="1"/>
    </xf>
    <xf numFmtId="0" fontId="15" fillId="2" borderId="9" xfId="0" applyFont="1" applyFill="1" applyBorder="1" applyAlignment="1">
      <alignment horizontal="center" vertical="top" wrapText="1"/>
    </xf>
    <xf numFmtId="43" fontId="5" fillId="2" borderId="4" xfId="1" applyFont="1" applyFill="1" applyBorder="1" applyAlignment="1">
      <alignment horizontal="center" vertical="top" wrapText="1"/>
    </xf>
    <xf numFmtId="43" fontId="5" fillId="2" borderId="9" xfId="1" applyFont="1" applyFill="1" applyBorder="1" applyAlignment="1">
      <alignment horizontal="center" vertical="top" wrapText="1"/>
    </xf>
    <xf numFmtId="43" fontId="6" fillId="3" borderId="11" xfId="0" applyNumberFormat="1" applyFont="1" applyFill="1" applyBorder="1" applyAlignment="1">
      <alignment vertical="top" wrapText="1"/>
    </xf>
    <xf numFmtId="164" fontId="6" fillId="3" borderId="5" xfId="1" applyNumberFormat="1" applyFont="1" applyFill="1" applyBorder="1" applyAlignment="1">
      <alignment horizontal="center" vertical="top" wrapText="1"/>
    </xf>
    <xf numFmtId="164" fontId="6" fillId="3" borderId="7" xfId="1" applyNumberFormat="1" applyFont="1" applyFill="1" applyBorder="1" applyAlignment="1">
      <alignment horizontal="center" vertical="top" wrapText="1"/>
    </xf>
    <xf numFmtId="43" fontId="6" fillId="3" borderId="3" xfId="0" applyNumberFormat="1" applyFont="1" applyFill="1" applyBorder="1" applyAlignment="1">
      <alignment vertical="top" wrapText="1"/>
    </xf>
    <xf numFmtId="43" fontId="5" fillId="2" borderId="3" xfId="1" quotePrefix="1" applyFont="1" applyFill="1" applyBorder="1" applyAlignment="1">
      <alignment horizontal="center" vertical="top" wrapText="1"/>
    </xf>
    <xf numFmtId="43" fontId="5" fillId="2" borderId="9" xfId="0" applyNumberFormat="1" applyFont="1" applyFill="1" applyBorder="1" applyAlignment="1">
      <alignment horizontal="center" vertical="top" wrapText="1"/>
    </xf>
    <xf numFmtId="0" fontId="14" fillId="2" borderId="9" xfId="0" applyFont="1" applyFill="1" applyBorder="1" applyAlignment="1">
      <alignment horizontal="center" vertical="top" wrapText="1"/>
    </xf>
    <xf numFmtId="0" fontId="14" fillId="2" borderId="9" xfId="0" applyFont="1" applyFill="1" applyBorder="1" applyAlignment="1">
      <alignment horizontal="center" vertical="center" wrapText="1"/>
    </xf>
    <xf numFmtId="43" fontId="6" fillId="3" borderId="7" xfId="1" quotePrefix="1" applyFont="1" applyFill="1" applyBorder="1" applyAlignment="1">
      <alignment horizontal="right" vertical="top" wrapText="1"/>
    </xf>
    <xf numFmtId="0" fontId="4" fillId="5" borderId="1" xfId="0" applyFont="1" applyFill="1" applyBorder="1" applyAlignment="1">
      <alignment horizontal="center" vertical="top" wrapText="1"/>
    </xf>
    <xf numFmtId="0" fontId="4" fillId="5" borderId="2" xfId="0" applyFont="1" applyFill="1" applyBorder="1" applyAlignment="1">
      <alignment horizontal="center" vertical="top" wrapText="1"/>
    </xf>
    <xf numFmtId="0" fontId="4" fillId="5" borderId="1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6" fillId="2" borderId="0" xfId="0" applyFont="1" applyFill="1" applyAlignment="1">
      <alignment horizontal="right" vertical="top"/>
    </xf>
    <xf numFmtId="0" fontId="6" fillId="2" borderId="0" xfId="0" applyFont="1" applyFill="1" applyBorder="1" applyAlignment="1">
      <alignment vertical="top"/>
    </xf>
    <xf numFmtId="0" fontId="6" fillId="2" borderId="0" xfId="0" applyFont="1" applyFill="1" applyBorder="1" applyAlignment="1">
      <alignment horizontal="center" vertical="top"/>
    </xf>
    <xf numFmtId="43" fontId="6" fillId="2" borderId="1" xfId="1" quotePrefix="1" applyFont="1" applyFill="1" applyBorder="1" applyAlignment="1">
      <alignment horizontal="right" vertical="top" wrapText="1"/>
    </xf>
    <xf numFmtId="43" fontId="5" fillId="2" borderId="1" xfId="1" applyFont="1" applyFill="1" applyBorder="1" applyAlignment="1">
      <alignment horizontal="center" vertical="top" wrapText="1"/>
    </xf>
    <xf numFmtId="0" fontId="6" fillId="2" borderId="13" xfId="0" applyFont="1" applyFill="1" applyBorder="1" applyAlignment="1">
      <alignment vertical="top" wrapText="1"/>
    </xf>
    <xf numFmtId="0" fontId="16" fillId="2" borderId="13" xfId="0" applyFont="1" applyFill="1" applyBorder="1" applyAlignment="1">
      <alignment vertical="top" wrapText="1"/>
    </xf>
    <xf numFmtId="0" fontId="16" fillId="2" borderId="13" xfId="0" applyFont="1" applyFill="1" applyBorder="1" applyAlignment="1">
      <alignment horizontal="left" vertical="top" wrapText="1"/>
    </xf>
    <xf numFmtId="49" fontId="15" fillId="2" borderId="13" xfId="1" quotePrefix="1" applyNumberFormat="1" applyFont="1" applyFill="1" applyBorder="1" applyAlignment="1">
      <alignment horizontal="left" vertical="top" wrapText="1"/>
    </xf>
    <xf numFmtId="43" fontId="5" fillId="2" borderId="13" xfId="1" applyFont="1" applyFill="1" applyBorder="1" applyAlignment="1">
      <alignment horizontal="center" vertical="center" wrapText="1"/>
    </xf>
    <xf numFmtId="43" fontId="5" fillId="2" borderId="13" xfId="1" quotePrefix="1" applyFont="1" applyFill="1" applyBorder="1" applyAlignment="1">
      <alignment horizontal="left" vertical="top" wrapText="1"/>
    </xf>
    <xf numFmtId="0" fontId="16" fillId="2" borderId="2" xfId="0" applyFont="1" applyFill="1" applyBorder="1" applyAlignment="1">
      <alignment vertical="top" wrapText="1"/>
    </xf>
    <xf numFmtId="0" fontId="16" fillId="2" borderId="2" xfId="0" applyFont="1" applyFill="1" applyBorder="1" applyAlignment="1">
      <alignment horizontal="left" vertical="top" wrapText="1"/>
    </xf>
    <xf numFmtId="43" fontId="5" fillId="2" borderId="2" xfId="1" quotePrefix="1" applyFont="1" applyFill="1" applyBorder="1" applyAlignment="1">
      <alignment horizontal="left" vertical="top" wrapText="1"/>
    </xf>
    <xf numFmtId="43" fontId="5" fillId="2" borderId="13" xfId="1" applyFont="1" applyFill="1" applyBorder="1" applyAlignment="1">
      <alignment horizontal="left" vertical="top" wrapText="1"/>
    </xf>
    <xf numFmtId="0" fontId="14" fillId="2" borderId="13" xfId="0" applyFont="1" applyFill="1" applyBorder="1" applyAlignment="1">
      <alignment horizontal="center" vertical="top" wrapText="1"/>
    </xf>
    <xf numFmtId="4" fontId="15" fillId="2" borderId="13" xfId="0" applyNumberFormat="1" applyFont="1" applyFill="1" applyBorder="1" applyAlignment="1">
      <alignment vertical="top" wrapText="1"/>
    </xf>
    <xf numFmtId="43" fontId="5" fillId="2" borderId="1" xfId="0" applyNumberFormat="1" applyFont="1" applyFill="1" applyBorder="1" applyAlignment="1">
      <alignment horizontal="left" vertical="top" wrapText="1"/>
    </xf>
    <xf numFmtId="4" fontId="6" fillId="2" borderId="1" xfId="0" applyNumberFormat="1" applyFont="1" applyFill="1" applyBorder="1" applyAlignment="1">
      <alignment vertical="top" wrapText="1"/>
    </xf>
    <xf numFmtId="3" fontId="5" fillId="2" borderId="13" xfId="0" applyNumberFormat="1" applyFont="1" applyFill="1" applyBorder="1" applyAlignment="1">
      <alignment vertical="top" wrapText="1"/>
    </xf>
    <xf numFmtId="43" fontId="6" fillId="2" borderId="1" xfId="1" applyFont="1" applyFill="1" applyBorder="1" applyAlignment="1">
      <alignment vertical="top" wrapText="1"/>
    </xf>
    <xf numFmtId="43" fontId="5" fillId="2" borderId="13" xfId="1" applyFont="1" applyFill="1" applyBorder="1" applyAlignment="1">
      <alignment horizontal="center" vertical="top" wrapText="1"/>
    </xf>
    <xf numFmtId="0" fontId="5" fillId="2" borderId="1" xfId="0" applyFont="1" applyFill="1" applyBorder="1" applyAlignment="1">
      <alignment horizontal="center" vertical="center" wrapText="1"/>
    </xf>
    <xf numFmtId="43" fontId="6" fillId="2" borderId="1" xfId="1" applyFont="1" applyFill="1" applyBorder="1" applyAlignment="1">
      <alignment horizontal="center" vertical="center" wrapText="1"/>
    </xf>
    <xf numFmtId="43" fontId="5" fillId="2" borderId="1" xfId="1" applyFont="1" applyFill="1" applyBorder="1" applyAlignment="1">
      <alignment horizontal="center" vertical="center" wrapText="1"/>
    </xf>
    <xf numFmtId="49" fontId="5" fillId="2" borderId="13" xfId="1" quotePrefix="1" applyNumberFormat="1" applyFont="1" applyFill="1" applyBorder="1" applyAlignment="1">
      <alignment horizontal="left" vertical="top" wrapText="1"/>
    </xf>
    <xf numFmtId="49" fontId="14" fillId="2" borderId="13" xfId="1" quotePrefix="1" applyNumberFormat="1" applyFont="1" applyFill="1" applyBorder="1" applyAlignment="1">
      <alignment horizontal="left" vertical="top" wrapText="1"/>
    </xf>
    <xf numFmtId="0" fontId="5" fillId="2" borderId="13" xfId="0" applyFont="1" applyFill="1" applyBorder="1" applyAlignment="1">
      <alignment horizontal="center" vertical="center" wrapText="1"/>
    </xf>
    <xf numFmtId="0" fontId="5" fillId="2" borderId="1" xfId="0" applyFont="1" applyFill="1" applyBorder="1" applyAlignment="1">
      <alignment wrapText="1"/>
    </xf>
    <xf numFmtId="43" fontId="6" fillId="2" borderId="1" xfId="1" applyFont="1" applyFill="1" applyBorder="1" applyAlignment="1">
      <alignment horizontal="center" vertical="top" wrapText="1"/>
    </xf>
    <xf numFmtId="43" fontId="14" fillId="2" borderId="13" xfId="1" quotePrefix="1" applyFont="1" applyFill="1" applyBorder="1" applyAlignment="1">
      <alignment horizontal="left" vertical="top" wrapText="1"/>
    </xf>
    <xf numFmtId="0" fontId="5" fillId="2" borderId="8" xfId="0" applyFont="1" applyFill="1" applyBorder="1" applyAlignment="1">
      <alignment vertical="top" wrapText="1"/>
    </xf>
    <xf numFmtId="0" fontId="5" fillId="2" borderId="6" xfId="0" applyFont="1" applyFill="1" applyBorder="1" applyAlignment="1">
      <alignment vertical="top" wrapText="1"/>
    </xf>
    <xf numFmtId="43" fontId="6" fillId="2" borderId="13" xfId="1" quotePrefix="1" applyFont="1" applyFill="1" applyBorder="1" applyAlignment="1">
      <alignment horizontal="right" vertical="top" wrapText="1"/>
    </xf>
    <xf numFmtId="43" fontId="5" fillId="2" borderId="1" xfId="1" quotePrefix="1" applyFont="1" applyFill="1" applyBorder="1" applyAlignment="1">
      <alignment horizontal="center" vertical="top" wrapText="1"/>
    </xf>
    <xf numFmtId="43" fontId="5" fillId="2" borderId="1" xfId="1" quotePrefix="1" applyFont="1" applyFill="1" applyBorder="1" applyAlignment="1">
      <alignment horizontal="left" vertical="top" wrapText="1"/>
    </xf>
    <xf numFmtId="43" fontId="5" fillId="2" borderId="1" xfId="1" applyNumberFormat="1" applyFont="1" applyFill="1" applyBorder="1" applyAlignment="1">
      <alignment horizontal="center" vertical="top" wrapText="1"/>
    </xf>
    <xf numFmtId="43" fontId="14" fillId="2" borderId="13" xfId="1" applyFont="1" applyFill="1" applyBorder="1" applyAlignment="1">
      <alignment horizontal="left" vertical="top" wrapText="1"/>
    </xf>
    <xf numFmtId="0" fontId="6" fillId="2" borderId="1" xfId="0" applyFont="1" applyFill="1" applyBorder="1" applyAlignment="1">
      <alignment horizontal="center" vertical="top" wrapText="1"/>
    </xf>
    <xf numFmtId="0" fontId="16" fillId="2" borderId="1" xfId="0" applyFont="1" applyFill="1" applyBorder="1" applyAlignment="1">
      <alignment vertical="top" wrapText="1"/>
    </xf>
    <xf numFmtId="0" fontId="16" fillId="2" borderId="1" xfId="0" applyFont="1" applyFill="1" applyBorder="1" applyAlignment="1">
      <alignment horizontal="left" vertical="top" wrapText="1"/>
    </xf>
    <xf numFmtId="0" fontId="6" fillId="4" borderId="11" xfId="0" applyFont="1" applyFill="1" applyBorder="1" applyAlignment="1">
      <alignment horizontal="center" vertical="top" wrapText="1"/>
    </xf>
    <xf numFmtId="0" fontId="5" fillId="2" borderId="11" xfId="0" applyFont="1" applyFill="1" applyBorder="1" applyAlignment="1">
      <alignment vertical="top" wrapText="1"/>
    </xf>
    <xf numFmtId="4" fontId="5" fillId="2" borderId="11" xfId="0" applyNumberFormat="1" applyFont="1" applyFill="1" applyBorder="1" applyAlignment="1">
      <alignment vertical="top" wrapText="1"/>
    </xf>
    <xf numFmtId="0" fontId="5" fillId="2" borderId="11" xfId="0" applyFont="1" applyFill="1" applyBorder="1" applyAlignment="1">
      <alignment horizontal="left" vertical="top" wrapText="1"/>
    </xf>
    <xf numFmtId="0" fontId="6" fillId="2" borderId="11" xfId="0" applyFont="1" applyFill="1" applyBorder="1" applyAlignment="1">
      <alignment horizontal="center" vertical="top" wrapText="1"/>
    </xf>
    <xf numFmtId="0" fontId="9" fillId="2" borderId="11" xfId="0" applyFont="1" applyFill="1" applyBorder="1" applyAlignment="1">
      <alignment horizontal="left" vertical="top" wrapText="1"/>
    </xf>
    <xf numFmtId="0" fontId="9" fillId="2" borderId="11" xfId="0" applyFont="1" applyFill="1" applyBorder="1" applyAlignment="1">
      <alignment vertical="top" wrapText="1"/>
    </xf>
    <xf numFmtId="0" fontId="7" fillId="2" borderId="11" xfId="0" applyFont="1" applyFill="1" applyBorder="1" applyAlignment="1">
      <alignment horizontal="center" vertical="top" wrapText="1"/>
    </xf>
    <xf numFmtId="0" fontId="7" fillId="2" borderId="1" xfId="0" applyFont="1" applyFill="1" applyBorder="1" applyAlignment="1">
      <alignment horizontal="center" vertical="top" wrapText="1"/>
    </xf>
    <xf numFmtId="3" fontId="5" fillId="2" borderId="2" xfId="0" applyNumberFormat="1" applyFont="1" applyFill="1" applyBorder="1" applyAlignment="1">
      <alignment vertical="top" wrapText="1"/>
    </xf>
    <xf numFmtId="3" fontId="5" fillId="2" borderId="11" xfId="0" applyNumberFormat="1" applyFont="1" applyFill="1" applyBorder="1" applyAlignment="1">
      <alignment vertical="top" wrapText="1"/>
    </xf>
    <xf numFmtId="0" fontId="6" fillId="2" borderId="11" xfId="0" applyFont="1" applyFill="1" applyBorder="1" applyAlignment="1">
      <alignment vertical="top" wrapText="1"/>
    </xf>
    <xf numFmtId="43" fontId="5" fillId="2" borderId="11" xfId="1" quotePrefix="1" applyFont="1" applyFill="1" applyBorder="1" applyAlignment="1">
      <alignment horizontal="left" vertical="top" wrapText="1"/>
    </xf>
    <xf numFmtId="43" fontId="5" fillId="2" borderId="11" xfId="1" applyFont="1" applyFill="1" applyBorder="1" applyAlignment="1">
      <alignment horizontal="center" vertical="center" wrapText="1"/>
    </xf>
    <xf numFmtId="49" fontId="10" fillId="2" borderId="2" xfId="1" quotePrefix="1" applyNumberFormat="1" applyFont="1" applyFill="1" applyBorder="1" applyAlignment="1">
      <alignment vertical="top" wrapText="1"/>
    </xf>
    <xf numFmtId="49" fontId="14" fillId="2" borderId="1" xfId="1" quotePrefix="1" applyNumberFormat="1" applyFont="1" applyFill="1" applyBorder="1" applyAlignment="1">
      <alignment horizontal="left" vertical="top" wrapText="1"/>
    </xf>
    <xf numFmtId="43" fontId="14" fillId="2" borderId="2" xfId="1" quotePrefix="1" applyFont="1" applyFill="1" applyBorder="1" applyAlignment="1">
      <alignment horizontal="left" vertical="top" wrapText="1"/>
    </xf>
    <xf numFmtId="49" fontId="5" fillId="2" borderId="11" xfId="1" applyNumberFormat="1" applyFont="1" applyFill="1" applyBorder="1" applyAlignment="1">
      <alignment horizontal="left" vertical="top" wrapText="1"/>
    </xf>
    <xf numFmtId="43" fontId="9" fillId="2" borderId="11" xfId="1" applyFont="1" applyFill="1" applyBorder="1" applyAlignment="1">
      <alignment horizontal="center" vertical="top" wrapText="1"/>
    </xf>
    <xf numFmtId="0" fontId="5" fillId="2" borderId="13" xfId="0" applyFont="1" applyFill="1" applyBorder="1" applyAlignment="1">
      <alignment horizontal="left" vertical="top" wrapText="1"/>
    </xf>
    <xf numFmtId="0" fontId="18" fillId="2" borderId="0" xfId="0" applyFont="1" applyFill="1" applyAlignment="1">
      <alignment vertical="top"/>
    </xf>
    <xf numFmtId="0" fontId="19" fillId="2" borderId="0" xfId="0" applyFont="1" applyFill="1" applyAlignment="1">
      <alignment vertical="top" wrapText="1"/>
    </xf>
    <xf numFmtId="0" fontId="19" fillId="2" borderId="0" xfId="0" applyFont="1" applyFill="1" applyAlignment="1">
      <alignment horizontal="left" vertical="top" wrapText="1"/>
    </xf>
    <xf numFmtId="0" fontId="19" fillId="2" borderId="0" xfId="0" applyFont="1" applyFill="1" applyAlignment="1">
      <alignment vertical="top"/>
    </xf>
    <xf numFmtId="0" fontId="19" fillId="2" borderId="0" xfId="0" applyFont="1" applyFill="1" applyAlignment="1">
      <alignment horizontal="center" vertical="top"/>
    </xf>
    <xf numFmtId="0" fontId="20" fillId="2" borderId="0" xfId="0" applyFont="1" applyFill="1" applyAlignment="1">
      <alignment vertical="top"/>
    </xf>
    <xf numFmtId="0" fontId="9" fillId="2" borderId="1" xfId="0" applyFont="1" applyFill="1" applyBorder="1" applyAlignment="1">
      <alignment horizontal="center" vertical="top" wrapText="1"/>
    </xf>
    <xf numFmtId="0" fontId="6" fillId="4" borderId="1" xfId="0" applyFont="1" applyFill="1" applyBorder="1" applyAlignment="1">
      <alignment horizontal="center" vertical="top" wrapText="1"/>
    </xf>
    <xf numFmtId="0" fontId="5" fillId="2" borderId="1" xfId="0" applyFont="1" applyFill="1" applyBorder="1" applyAlignment="1">
      <alignment horizontal="left" vertical="top" wrapText="1"/>
    </xf>
    <xf numFmtId="0" fontId="5" fillId="2" borderId="13"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1" xfId="0" applyFont="1" applyFill="1" applyBorder="1" applyAlignment="1">
      <alignment horizontal="center" vertical="top" wrapText="1"/>
    </xf>
    <xf numFmtId="0" fontId="5" fillId="2" borderId="13" xfId="0" applyFont="1" applyFill="1" applyBorder="1" applyAlignment="1">
      <alignment horizontal="center" vertical="top" wrapText="1"/>
    </xf>
    <xf numFmtId="43" fontId="16" fillId="2" borderId="13" xfId="1" quotePrefix="1" applyFont="1" applyFill="1" applyBorder="1" applyAlignment="1">
      <alignment horizontal="center" vertical="top" wrapText="1"/>
    </xf>
    <xf numFmtId="43" fontId="16" fillId="2" borderId="2" xfId="1" quotePrefix="1" applyFont="1" applyFill="1" applyBorder="1" applyAlignment="1">
      <alignment horizontal="center" vertical="top" wrapText="1"/>
    </xf>
    <xf numFmtId="43" fontId="6" fillId="2" borderId="13" xfId="1" quotePrefix="1" applyFont="1" applyFill="1" applyBorder="1" applyAlignment="1">
      <alignment horizontal="center" vertical="top" wrapText="1"/>
    </xf>
    <xf numFmtId="0" fontId="16" fillId="2" borderId="13" xfId="0" quotePrefix="1" applyFont="1" applyFill="1" applyBorder="1" applyAlignment="1">
      <alignment horizontal="right" vertical="top" wrapText="1"/>
    </xf>
    <xf numFmtId="43" fontId="16" fillId="2" borderId="13" xfId="1" quotePrefix="1" applyFont="1" applyFill="1" applyBorder="1" applyAlignment="1">
      <alignment horizontal="right" vertical="top" wrapText="1"/>
    </xf>
    <xf numFmtId="43" fontId="16" fillId="2" borderId="2" xfId="1" quotePrefix="1" applyFont="1" applyFill="1" applyBorder="1" applyAlignment="1">
      <alignment horizontal="right" vertical="top" wrapText="1"/>
    </xf>
    <xf numFmtId="4" fontId="5" fillId="2" borderId="11" xfId="0" quotePrefix="1" applyNumberFormat="1" applyFont="1" applyFill="1" applyBorder="1" applyAlignment="1">
      <alignment vertical="top" wrapText="1"/>
    </xf>
    <xf numFmtId="43" fontId="6" fillId="2" borderId="11" xfId="1" applyFont="1" applyFill="1" applyBorder="1" applyAlignment="1">
      <alignment vertical="top" wrapText="1"/>
    </xf>
    <xf numFmtId="0" fontId="14" fillId="2" borderId="1" xfId="0" applyFont="1" applyFill="1" applyBorder="1" applyAlignment="1">
      <alignment horizontal="left" vertical="top" wrapText="1"/>
    </xf>
    <xf numFmtId="43" fontId="6" fillId="2" borderId="13" xfId="1" applyFont="1" applyFill="1" applyBorder="1" applyAlignment="1">
      <alignment vertical="top" wrapText="1"/>
    </xf>
    <xf numFmtId="43" fontId="6" fillId="2" borderId="2" xfId="1" applyFont="1" applyFill="1" applyBorder="1" applyAlignment="1">
      <alignment vertical="top" wrapText="1"/>
    </xf>
    <xf numFmtId="43" fontId="6" fillId="2" borderId="13" xfId="1" applyFont="1" applyFill="1" applyBorder="1" applyAlignment="1">
      <alignment horizontal="center" vertical="top" wrapText="1"/>
    </xf>
    <xf numFmtId="43" fontId="6" fillId="2" borderId="13" xfId="1" applyFont="1" applyFill="1" applyBorder="1" applyAlignment="1">
      <alignment horizontal="center" vertical="center" wrapText="1"/>
    </xf>
    <xf numFmtId="0" fontId="5" fillId="6" borderId="11" xfId="0" applyFont="1" applyFill="1" applyBorder="1" applyAlignment="1">
      <alignment horizontal="center" vertical="top" wrapText="1"/>
    </xf>
    <xf numFmtId="43" fontId="5" fillId="6" borderId="11" xfId="1" applyFont="1" applyFill="1" applyBorder="1" applyAlignment="1">
      <alignment vertical="top" wrapText="1"/>
    </xf>
    <xf numFmtId="43" fontId="5" fillId="6" borderId="7" xfId="1" applyFont="1" applyFill="1" applyBorder="1" applyAlignment="1">
      <alignment horizontal="center" vertical="top" wrapText="1"/>
    </xf>
    <xf numFmtId="0" fontId="5" fillId="6" borderId="1" xfId="0" applyFont="1" applyFill="1" applyBorder="1" applyAlignment="1">
      <alignment horizontal="center" vertical="top" wrapText="1"/>
    </xf>
    <xf numFmtId="43" fontId="5" fillId="6" borderId="1" xfId="1" applyFont="1" applyFill="1" applyBorder="1" applyAlignment="1">
      <alignment vertical="top" wrapText="1"/>
    </xf>
    <xf numFmtId="43" fontId="5" fillId="6" borderId="12" xfId="1" applyFont="1" applyFill="1" applyBorder="1" applyAlignment="1">
      <alignment horizontal="center" vertical="top" wrapText="1"/>
    </xf>
    <xf numFmtId="43" fontId="5" fillId="2" borderId="0" xfId="1" applyFont="1" applyFill="1" applyAlignment="1">
      <alignment vertical="top"/>
    </xf>
    <xf numFmtId="43" fontId="22" fillId="6" borderId="5" xfId="1" quotePrefix="1" applyFont="1" applyFill="1" applyBorder="1" applyAlignment="1">
      <alignment horizontal="left" vertical="top" wrapText="1"/>
    </xf>
    <xf numFmtId="0" fontId="15" fillId="6" borderId="9" xfId="0" applyFont="1" applyFill="1" applyBorder="1" applyAlignment="1">
      <alignment horizontal="center" vertical="top" wrapText="1"/>
    </xf>
    <xf numFmtId="43" fontId="5" fillId="6" borderId="3" xfId="1" quotePrefix="1" applyFont="1" applyFill="1" applyBorder="1" applyAlignment="1">
      <alignment horizontal="right" vertical="top" wrapText="1"/>
    </xf>
    <xf numFmtId="49" fontId="2" fillId="2" borderId="0" xfId="1" applyNumberFormat="1" applyFont="1" applyFill="1" applyAlignment="1">
      <alignment vertical="top"/>
    </xf>
    <xf numFmtId="49" fontId="2" fillId="6" borderId="3" xfId="1" applyNumberFormat="1" applyFont="1" applyFill="1" applyBorder="1" applyAlignment="1">
      <alignment horizontal="right" vertical="top"/>
    </xf>
    <xf numFmtId="43" fontId="16" fillId="2" borderId="11" xfId="1" quotePrefix="1" applyFont="1" applyFill="1" applyBorder="1" applyAlignment="1">
      <alignment horizontal="right" vertical="top" wrapText="1"/>
    </xf>
    <xf numFmtId="49" fontId="15" fillId="2" borderId="1" xfId="1" quotePrefix="1" applyNumberFormat="1" applyFont="1" applyFill="1" applyBorder="1" applyAlignment="1">
      <alignment vertical="top" wrapText="1"/>
    </xf>
    <xf numFmtId="0" fontId="5" fillId="2" borderId="3" xfId="0" applyFont="1" applyFill="1" applyBorder="1" applyAlignment="1">
      <alignment vertical="top" wrapText="1"/>
    </xf>
    <xf numFmtId="43" fontId="6" fillId="2" borderId="11" xfId="1" applyFont="1" applyFill="1" applyBorder="1" applyAlignment="1">
      <alignment horizontal="center" vertical="top" wrapText="1"/>
    </xf>
    <xf numFmtId="0" fontId="16" fillId="2" borderId="11" xfId="0" applyFont="1" applyFill="1" applyBorder="1" applyAlignment="1">
      <alignment vertical="top" wrapText="1"/>
    </xf>
    <xf numFmtId="0" fontId="14" fillId="2" borderId="11" xfId="0" applyFont="1" applyFill="1" applyBorder="1" applyAlignment="1">
      <alignment horizontal="center" vertical="top" wrapText="1"/>
    </xf>
    <xf numFmtId="43" fontId="5" fillId="2" borderId="14" xfId="1" applyFont="1" applyFill="1" applyBorder="1" applyAlignment="1">
      <alignment horizontal="center" vertical="top" wrapText="1"/>
    </xf>
    <xf numFmtId="43" fontId="5" fillId="2" borderId="0" xfId="1" applyFont="1" applyFill="1" applyBorder="1" applyAlignment="1">
      <alignment horizontal="center" vertical="top" wrapText="1"/>
    </xf>
    <xf numFmtId="43" fontId="5" fillId="2" borderId="15" xfId="1" applyFont="1" applyFill="1" applyBorder="1" applyAlignment="1">
      <alignment horizontal="center" vertical="top" wrapText="1"/>
    </xf>
    <xf numFmtId="0" fontId="5" fillId="2" borderId="15" xfId="0" applyFont="1" applyFill="1" applyBorder="1" applyAlignment="1">
      <alignment horizontal="center" vertical="top" wrapText="1"/>
    </xf>
    <xf numFmtId="43" fontId="5" fillId="2" borderId="6" xfId="1" applyFont="1" applyFill="1" applyBorder="1" applyAlignment="1">
      <alignment horizontal="center" vertical="top" wrapText="1"/>
    </xf>
    <xf numFmtId="0" fontId="14" fillId="2" borderId="15" xfId="0" applyFont="1" applyFill="1" applyBorder="1" applyAlignment="1">
      <alignment horizontal="left" vertical="top" wrapText="1"/>
    </xf>
    <xf numFmtId="0" fontId="6" fillId="4" borderId="1" xfId="0" applyFont="1" applyFill="1" applyBorder="1" applyAlignment="1">
      <alignment horizontal="center" vertical="top" wrapText="1"/>
    </xf>
    <xf numFmtId="0" fontId="6" fillId="4" borderId="13" xfId="0" applyFont="1" applyFill="1" applyBorder="1" applyAlignment="1">
      <alignment horizontal="center" vertical="top" wrapText="1"/>
    </xf>
    <xf numFmtId="0" fontId="6" fillId="3" borderId="3"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7" xfId="0" applyFont="1" applyFill="1" applyBorder="1" applyAlignment="1">
      <alignment horizontal="left" vertical="center" wrapText="1"/>
    </xf>
    <xf numFmtId="0" fontId="4" fillId="2" borderId="0" xfId="0" applyFont="1" applyFill="1" applyAlignment="1">
      <alignment horizontal="center" vertical="top"/>
    </xf>
    <xf numFmtId="0" fontId="8" fillId="2" borderId="0" xfId="0" applyFont="1" applyFill="1" applyAlignment="1">
      <alignment horizontal="center" vertical="top"/>
    </xf>
    <xf numFmtId="0" fontId="5" fillId="2" borderId="1" xfId="0" applyFont="1" applyFill="1" applyBorder="1" applyAlignment="1">
      <alignment horizontal="left" vertical="top" wrapText="1"/>
    </xf>
    <xf numFmtId="0" fontId="5" fillId="2" borderId="13" xfId="0" applyFont="1" applyFill="1" applyBorder="1" applyAlignment="1">
      <alignment horizontal="left" vertical="top" wrapText="1"/>
    </xf>
    <xf numFmtId="0" fontId="5" fillId="2" borderId="0" xfId="0" applyFont="1" applyFill="1" applyAlignment="1">
      <alignment horizontal="left" vertical="top" wrapText="1"/>
    </xf>
    <xf numFmtId="0" fontId="5" fillId="2" borderId="3"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7" xfId="0" applyFont="1" applyFill="1" applyBorder="1" applyAlignment="1">
      <alignment horizontal="left" vertical="top" wrapText="1"/>
    </xf>
    <xf numFmtId="0" fontId="19" fillId="2" borderId="0" xfId="0" applyFont="1" applyFill="1" applyAlignment="1">
      <alignment horizontal="left" vertical="top" wrapText="1"/>
    </xf>
    <xf numFmtId="0" fontId="5" fillId="2" borderId="2" xfId="0" applyFont="1" applyFill="1" applyBorder="1" applyAlignment="1">
      <alignment horizontal="left" vertical="top" wrapText="1"/>
    </xf>
    <xf numFmtId="49" fontId="14" fillId="2" borderId="1" xfId="1" applyNumberFormat="1" applyFont="1" applyFill="1" applyBorder="1" applyAlignment="1">
      <alignment horizontal="left" vertical="top" wrapText="1"/>
    </xf>
    <xf numFmtId="49" fontId="14" fillId="2" borderId="13" xfId="1" applyNumberFormat="1" applyFont="1" applyFill="1" applyBorder="1" applyAlignment="1">
      <alignment horizontal="left" vertical="top" wrapText="1"/>
    </xf>
    <xf numFmtId="0" fontId="5" fillId="2" borderId="14"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15"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12" xfId="0" applyFont="1" applyFill="1" applyBorder="1" applyAlignment="1">
      <alignment horizontal="left" vertical="top" wrapText="1"/>
    </xf>
    <xf numFmtId="0" fontId="5" fillId="2" borderId="3"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7" xfId="0" applyFont="1" applyFill="1" applyBorder="1" applyAlignment="1">
      <alignment horizontal="left" vertical="center" wrapText="1"/>
    </xf>
    <xf numFmtId="0" fontId="15" fillId="6" borderId="1" xfId="0" applyFont="1" applyFill="1" applyBorder="1" applyAlignment="1">
      <alignment horizontal="center" vertical="top" wrapText="1"/>
    </xf>
    <xf numFmtId="0" fontId="15" fillId="6" borderId="13" xfId="0" applyFont="1" applyFill="1" applyBorder="1" applyAlignment="1">
      <alignment horizontal="center" vertical="top" wrapText="1"/>
    </xf>
    <xf numFmtId="0" fontId="15" fillId="6" borderId="2" xfId="0" applyFont="1" applyFill="1" applyBorder="1" applyAlignment="1">
      <alignment horizontal="center" vertical="top" wrapText="1"/>
    </xf>
    <xf numFmtId="0" fontId="15" fillId="2" borderId="13" xfId="0" applyFont="1" applyFill="1" applyBorder="1" applyAlignment="1">
      <alignment horizontal="left" vertical="top" wrapText="1"/>
    </xf>
    <xf numFmtId="0" fontId="15" fillId="2" borderId="2" xfId="0" applyFont="1" applyFill="1" applyBorder="1" applyAlignment="1">
      <alignment horizontal="left" vertical="top" wrapText="1"/>
    </xf>
    <xf numFmtId="0" fontId="5" fillId="6" borderId="3" xfId="0" applyFont="1" applyFill="1" applyBorder="1" applyAlignment="1">
      <alignment horizontal="left" vertical="top" wrapText="1"/>
    </xf>
    <xf numFmtId="0" fontId="5" fillId="6" borderId="5" xfId="0" applyFont="1" applyFill="1" applyBorder="1" applyAlignment="1">
      <alignment horizontal="left" vertical="top" wrapText="1"/>
    </xf>
    <xf numFmtId="0" fontId="5" fillId="6" borderId="7" xfId="0" applyFont="1" applyFill="1" applyBorder="1" applyAlignment="1">
      <alignment horizontal="left" vertical="top" wrapText="1"/>
    </xf>
    <xf numFmtId="0" fontId="5" fillId="6" borderId="8" xfId="0" applyFont="1" applyFill="1" applyBorder="1" applyAlignment="1">
      <alignment horizontal="left" vertical="top" wrapText="1"/>
    </xf>
    <xf numFmtId="0" fontId="5" fillId="6" borderId="10" xfId="0" applyFont="1" applyFill="1" applyBorder="1" applyAlignment="1">
      <alignment horizontal="left" vertical="top" wrapText="1"/>
    </xf>
    <xf numFmtId="0" fontId="5" fillId="6" borderId="12" xfId="0" applyFont="1" applyFill="1" applyBorder="1" applyAlignment="1">
      <alignment horizontal="left" vertical="top" wrapText="1"/>
    </xf>
    <xf numFmtId="0" fontId="4" fillId="5" borderId="8" xfId="0" applyFont="1" applyFill="1" applyBorder="1" applyAlignment="1">
      <alignment horizontal="center" vertical="top"/>
    </xf>
    <xf numFmtId="0" fontId="4" fillId="5" borderId="10" xfId="0" applyFont="1" applyFill="1" applyBorder="1" applyAlignment="1">
      <alignment horizontal="center" vertical="top"/>
    </xf>
    <xf numFmtId="0" fontId="4" fillId="5" borderId="12" xfId="0" applyFont="1" applyFill="1" applyBorder="1" applyAlignment="1">
      <alignment horizontal="center" vertical="top"/>
    </xf>
    <xf numFmtId="164" fontId="6" fillId="5" borderId="8" xfId="1" applyNumberFormat="1" applyFont="1" applyFill="1" applyBorder="1" applyAlignment="1">
      <alignment horizontal="center" vertical="top" wrapText="1"/>
    </xf>
    <xf numFmtId="164" fontId="6" fillId="5" borderId="10" xfId="1" applyNumberFormat="1" applyFont="1" applyFill="1" applyBorder="1" applyAlignment="1">
      <alignment horizontal="center" vertical="top" wrapText="1"/>
    </xf>
    <xf numFmtId="164" fontId="6" fillId="5" borderId="12" xfId="1" applyNumberFormat="1" applyFont="1" applyFill="1" applyBorder="1" applyAlignment="1">
      <alignment horizontal="center" vertical="top" wrapText="1"/>
    </xf>
    <xf numFmtId="0" fontId="6" fillId="5" borderId="6" xfId="0" applyFont="1" applyFill="1" applyBorder="1" applyAlignment="1">
      <alignment horizontal="center" vertical="top" wrapText="1"/>
    </xf>
    <xf numFmtId="0" fontId="6" fillId="5" borderId="4" xfId="0" applyFont="1" applyFill="1" applyBorder="1" applyAlignment="1">
      <alignment horizontal="center" vertical="top" wrapText="1"/>
    </xf>
    <xf numFmtId="0" fontId="6" fillId="5" borderId="9" xfId="0" applyFont="1" applyFill="1" applyBorder="1" applyAlignment="1">
      <alignment horizontal="center" vertical="top" wrapText="1"/>
    </xf>
    <xf numFmtId="0" fontId="5" fillId="2" borderId="1" xfId="0" applyFont="1" applyFill="1" applyBorder="1" applyAlignment="1">
      <alignment horizontal="center" vertical="top" wrapText="1"/>
    </xf>
    <xf numFmtId="0" fontId="5" fillId="2" borderId="13" xfId="0" applyFont="1" applyFill="1" applyBorder="1" applyAlignment="1">
      <alignment horizontal="center" vertical="top" wrapText="1"/>
    </xf>
    <xf numFmtId="43" fontId="6" fillId="2" borderId="4" xfId="1" applyFont="1" applyFill="1" applyBorder="1" applyAlignment="1">
      <alignment horizontal="right" vertical="top"/>
    </xf>
    <xf numFmtId="43" fontId="6" fillId="2" borderId="5" xfId="1" applyFont="1" applyFill="1" applyBorder="1" applyAlignment="1">
      <alignment horizontal="right" vertical="top"/>
    </xf>
    <xf numFmtId="0" fontId="4" fillId="5" borderId="1" xfId="0" applyFont="1" applyFill="1" applyBorder="1" applyAlignment="1">
      <alignment horizontal="center" vertical="top" wrapText="1"/>
    </xf>
    <xf numFmtId="0" fontId="4" fillId="5" borderId="2" xfId="0" applyFont="1" applyFill="1" applyBorder="1" applyAlignment="1">
      <alignment horizontal="center" vertical="top" wrapText="1"/>
    </xf>
    <xf numFmtId="4" fontId="14" fillId="2" borderId="13" xfId="0" applyNumberFormat="1" applyFont="1" applyFill="1" applyBorder="1" applyAlignment="1">
      <alignment horizontal="left" vertical="top" wrapText="1"/>
    </xf>
    <xf numFmtId="4" fontId="14" fillId="2" borderId="2" xfId="0" applyNumberFormat="1" applyFont="1" applyFill="1" applyBorder="1" applyAlignment="1">
      <alignment horizontal="left" vertical="top" wrapText="1"/>
    </xf>
    <xf numFmtId="4" fontId="5" fillId="2" borderId="13" xfId="0" applyNumberFormat="1" applyFont="1" applyFill="1" applyBorder="1" applyAlignment="1">
      <alignment horizontal="left" vertical="top" wrapText="1"/>
    </xf>
    <xf numFmtId="10" fontId="6" fillId="2" borderId="5" xfId="0" applyNumberFormat="1" applyFont="1" applyFill="1" applyBorder="1" applyAlignment="1">
      <alignment horizontal="right" vertical="top" indent="2"/>
    </xf>
    <xf numFmtId="0" fontId="16" fillId="2" borderId="13" xfId="0" applyFont="1" applyFill="1" applyBorder="1" applyAlignment="1">
      <alignment horizontal="left" vertical="top" wrapText="1"/>
    </xf>
    <xf numFmtId="0" fontId="6" fillId="3" borderId="3"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7" xfId="0" applyFont="1" applyFill="1" applyBorder="1" applyAlignment="1">
      <alignment horizontal="center" vertical="center"/>
    </xf>
    <xf numFmtId="4" fontId="14" fillId="2" borderId="1" xfId="0" applyNumberFormat="1" applyFont="1" applyFill="1" applyBorder="1" applyAlignment="1">
      <alignment horizontal="left" vertical="top" wrapText="1"/>
    </xf>
    <xf numFmtId="43" fontId="5" fillId="2" borderId="1" xfId="0" applyNumberFormat="1" applyFont="1" applyFill="1" applyBorder="1" applyAlignment="1">
      <alignment horizontal="center" vertical="top" wrapText="1"/>
    </xf>
  </cellXfs>
  <cellStyles count="2">
    <cellStyle name="Comma" xfId="1" builtinId="3"/>
    <cellStyle name="Normal" xfId="0" builtinId="0"/>
  </cellStyles>
  <dxfs count="0"/>
  <tableStyles count="0" defaultTableStyle="TableStyleMedium9" defaultPivotStyle="PivotStyleLight16"/>
  <colors>
    <mruColors>
      <color rgb="FFFF66FF"/>
      <color rgb="FF66FF66"/>
      <color rgb="FFFFCCFF"/>
      <color rgb="FFCC00FF"/>
      <color rgb="FFFF00FF"/>
      <color rgb="FFF49D96"/>
      <color rgb="FFFD988D"/>
      <color rgb="FFCC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microsoft.com/office/2007/relationships/hdphoto" Target="../media/hdphoto4.wdp"/><Relationship Id="rId3" Type="http://schemas.openxmlformats.org/officeDocument/2006/relationships/image" Target="../media/image2.png"/><Relationship Id="rId7" Type="http://schemas.openxmlformats.org/officeDocument/2006/relationships/image" Target="../media/image4.png"/><Relationship Id="rId2" Type="http://schemas.microsoft.com/office/2007/relationships/hdphoto" Target="../media/hdphoto1.wdp"/><Relationship Id="rId1" Type="http://schemas.openxmlformats.org/officeDocument/2006/relationships/image" Target="../media/image1.png"/><Relationship Id="rId6" Type="http://schemas.microsoft.com/office/2007/relationships/hdphoto" Target="../media/hdphoto3.wdp"/><Relationship Id="rId5" Type="http://schemas.openxmlformats.org/officeDocument/2006/relationships/image" Target="../media/image3.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editAs="oneCell">
    <xdr:from>
      <xdr:col>0</xdr:col>
      <xdr:colOff>68036</xdr:colOff>
      <xdr:row>253</xdr:row>
      <xdr:rowOff>108858</xdr:rowOff>
    </xdr:from>
    <xdr:to>
      <xdr:col>0</xdr:col>
      <xdr:colOff>1722665</xdr:colOff>
      <xdr:row>257</xdr:row>
      <xdr:rowOff>136072</xdr:rowOff>
    </xdr:to>
    <xdr:pic>
      <xdr:nvPicPr>
        <xdr:cNvPr id="2" name="Picture 1"/>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Layer>
              </a14:imgProps>
            </a:ext>
            <a:ext uri="{28A0092B-C50C-407E-A947-70E740481C1C}">
              <a14:useLocalDpi xmlns:a14="http://schemas.microsoft.com/office/drawing/2010/main" val="0"/>
            </a:ext>
          </a:extLst>
        </a:blip>
        <a:stretch>
          <a:fillRect/>
        </a:stretch>
      </xdr:blipFill>
      <xdr:spPr>
        <a:xfrm>
          <a:off x="68036" y="233471358"/>
          <a:ext cx="1673679" cy="802822"/>
        </a:xfrm>
        <a:prstGeom prst="rect">
          <a:avLst/>
        </a:prstGeom>
      </xdr:spPr>
    </xdr:pic>
    <xdr:clientData/>
  </xdr:twoCellAnchor>
  <xdr:twoCellAnchor editAs="oneCell">
    <xdr:from>
      <xdr:col>3</xdr:col>
      <xdr:colOff>339</xdr:colOff>
      <xdr:row>253</xdr:row>
      <xdr:rowOff>142875</xdr:rowOff>
    </xdr:from>
    <xdr:to>
      <xdr:col>4</xdr:col>
      <xdr:colOff>809625</xdr:colOff>
      <xdr:row>257</xdr:row>
      <xdr:rowOff>90460</xdr:rowOff>
    </xdr:to>
    <xdr:pic>
      <xdr:nvPicPr>
        <xdr:cNvPr id="3" name="Picture 2"/>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8000"/>
                  </a14:imgEffect>
                </a14:imgLayer>
              </a14:imgProps>
            </a:ext>
            <a:ext uri="{28A0092B-C50C-407E-A947-70E740481C1C}">
              <a14:useLocalDpi xmlns:a14="http://schemas.microsoft.com/office/drawing/2010/main" val="0"/>
            </a:ext>
          </a:extLst>
        </a:blip>
        <a:stretch>
          <a:fillRect/>
        </a:stretch>
      </xdr:blipFill>
      <xdr:spPr>
        <a:xfrm>
          <a:off x="4465183" y="234457875"/>
          <a:ext cx="2880973" cy="733399"/>
        </a:xfrm>
        <a:prstGeom prst="rect">
          <a:avLst/>
        </a:prstGeom>
      </xdr:spPr>
    </xdr:pic>
    <xdr:clientData/>
  </xdr:twoCellAnchor>
  <xdr:twoCellAnchor editAs="oneCell">
    <xdr:from>
      <xdr:col>6</xdr:col>
      <xdr:colOff>734786</xdr:colOff>
      <xdr:row>253</xdr:row>
      <xdr:rowOff>59532</xdr:rowOff>
    </xdr:from>
    <xdr:to>
      <xdr:col>7</xdr:col>
      <xdr:colOff>452438</xdr:colOff>
      <xdr:row>258</xdr:row>
      <xdr:rowOff>190500</xdr:rowOff>
    </xdr:to>
    <xdr:pic>
      <xdr:nvPicPr>
        <xdr:cNvPr id="4" name="Picture 3"/>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sharpenSoften amount="62000"/>
                  </a14:imgEffect>
                </a14:imgLayer>
              </a14:imgProps>
            </a:ext>
            <a:ext uri="{28A0092B-C50C-407E-A947-70E740481C1C}">
              <a14:useLocalDpi xmlns:a14="http://schemas.microsoft.com/office/drawing/2010/main" val="0"/>
            </a:ext>
          </a:extLst>
        </a:blip>
        <a:stretch>
          <a:fillRect/>
        </a:stretch>
      </xdr:blipFill>
      <xdr:spPr>
        <a:xfrm>
          <a:off x="10807474" y="234374532"/>
          <a:ext cx="741589" cy="1107282"/>
        </a:xfrm>
        <a:prstGeom prst="rect">
          <a:avLst/>
        </a:prstGeom>
      </xdr:spPr>
    </xdr:pic>
    <xdr:clientData/>
  </xdr:twoCellAnchor>
  <xdr:twoCellAnchor editAs="oneCell">
    <xdr:from>
      <xdr:col>2</xdr:col>
      <xdr:colOff>779017</xdr:colOff>
      <xdr:row>267</xdr:row>
      <xdr:rowOff>95250</xdr:rowOff>
    </xdr:from>
    <xdr:to>
      <xdr:col>3</xdr:col>
      <xdr:colOff>1893093</xdr:colOff>
      <xdr:row>272</xdr:row>
      <xdr:rowOff>119061</xdr:rowOff>
    </xdr:to>
    <xdr:pic>
      <xdr:nvPicPr>
        <xdr:cNvPr id="8" name="Picture 7"/>
        <xdr:cNvPicPr>
          <a:picLocks noChangeAspect="1"/>
        </xdr:cNvPicPr>
      </xdr:nvPicPr>
      <xdr:blipFill>
        <a:blip xmlns:r="http://schemas.openxmlformats.org/officeDocument/2006/relationships" r:embed="rId7">
          <a:extLst>
            <a:ext uri="{BEBA8EAE-BF5A-486C-A8C5-ECC9F3942E4B}">
              <a14:imgProps xmlns:a14="http://schemas.microsoft.com/office/drawing/2010/main">
                <a14:imgLayer r:embed="rId8">
                  <a14:imgEffect>
                    <a14:sharpenSoften amount="58000"/>
                  </a14:imgEffect>
                </a14:imgLayer>
              </a14:imgProps>
            </a:ext>
            <a:ext uri="{28A0092B-C50C-407E-A947-70E740481C1C}">
              <a14:useLocalDpi xmlns:a14="http://schemas.microsoft.com/office/drawing/2010/main" val="0"/>
            </a:ext>
          </a:extLst>
        </a:blip>
        <a:stretch>
          <a:fillRect/>
        </a:stretch>
      </xdr:blipFill>
      <xdr:spPr>
        <a:xfrm>
          <a:off x="3850830" y="236982000"/>
          <a:ext cx="2507107" cy="1190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78"/>
  <sheetViews>
    <sheetView tabSelected="1" view="pageLayout" topLeftCell="A219" zoomScale="80" zoomScaleNormal="80" zoomScalePageLayoutView="80" workbookViewId="0">
      <selection activeCell="A205" sqref="A205:C205"/>
    </sheetView>
  </sheetViews>
  <sheetFormatPr defaultRowHeight="12.75" x14ac:dyDescent="0.25"/>
  <cols>
    <col min="1" max="1" width="25.85546875" style="7" customWidth="1"/>
    <col min="2" max="2" width="20.140625" style="7" customWidth="1"/>
    <col min="3" max="3" width="20.85546875" style="7" customWidth="1"/>
    <col min="4" max="4" width="31.140625" style="7" customWidth="1"/>
    <col min="5" max="5" width="25.85546875" style="7" customWidth="1"/>
    <col min="6" max="6" width="27.140625" style="7" customWidth="1"/>
    <col min="7" max="7" width="15.42578125" style="7" customWidth="1"/>
    <col min="8" max="8" width="14.42578125" style="7" customWidth="1"/>
    <col min="9" max="9" width="33.28515625" style="92" customWidth="1"/>
    <col min="10" max="10" width="36" style="7" hidden="1" customWidth="1"/>
    <col min="11" max="12" width="0" style="7" hidden="1" customWidth="1"/>
    <col min="13" max="13" width="18.7109375" style="93" hidden="1" customWidth="1"/>
    <col min="14" max="14" width="18.7109375" style="7" hidden="1" customWidth="1"/>
    <col min="15" max="33" width="0" style="7" hidden="1" customWidth="1"/>
    <col min="34" max="34" width="18.140625" style="7" customWidth="1"/>
    <col min="35" max="35" width="8.5703125" style="7" customWidth="1"/>
    <col min="36" max="16384" width="9.140625" style="7"/>
  </cols>
  <sheetData>
    <row r="1" spans="1:13" s="1" customFormat="1" x14ac:dyDescent="0.25">
      <c r="A1" s="260" t="s">
        <v>383</v>
      </c>
      <c r="B1" s="260"/>
      <c r="C1" s="260"/>
      <c r="D1" s="260"/>
      <c r="E1" s="260"/>
      <c r="F1" s="260"/>
      <c r="G1" s="260"/>
      <c r="H1" s="260"/>
      <c r="I1" s="260"/>
      <c r="M1" s="86"/>
    </row>
    <row r="2" spans="1:13" s="1" customFormat="1" x14ac:dyDescent="0.25">
      <c r="A2" s="261" t="s">
        <v>384</v>
      </c>
      <c r="B2" s="261"/>
      <c r="C2" s="261"/>
      <c r="D2" s="261"/>
      <c r="E2" s="261"/>
      <c r="F2" s="261"/>
      <c r="G2" s="261"/>
      <c r="H2" s="261"/>
      <c r="I2" s="261"/>
      <c r="M2" s="86"/>
    </row>
    <row r="3" spans="1:13" s="1" customFormat="1" x14ac:dyDescent="0.25">
      <c r="A3" s="71"/>
      <c r="B3" s="71"/>
      <c r="C3" s="71"/>
      <c r="D3" s="71"/>
      <c r="E3" s="71"/>
      <c r="F3" s="71"/>
      <c r="G3" s="71"/>
      <c r="H3" s="71"/>
      <c r="I3" s="71"/>
      <c r="M3" s="86"/>
    </row>
    <row r="4" spans="1:13" s="1" customFormat="1" x14ac:dyDescent="0.25">
      <c r="A4" s="7" t="s">
        <v>7</v>
      </c>
      <c r="B4" s="87" t="s">
        <v>8</v>
      </c>
      <c r="F4" s="13" t="s">
        <v>14</v>
      </c>
      <c r="G4" s="144" t="s">
        <v>15</v>
      </c>
      <c r="H4" s="306">
        <v>1960549686.46</v>
      </c>
      <c r="I4" s="306"/>
      <c r="M4" s="86"/>
    </row>
    <row r="5" spans="1:13" s="1" customFormat="1" x14ac:dyDescent="0.25">
      <c r="A5" s="7" t="s">
        <v>0</v>
      </c>
      <c r="B5" s="87" t="s">
        <v>9</v>
      </c>
      <c r="F5" s="13" t="s">
        <v>385</v>
      </c>
      <c r="G5" s="144" t="s">
        <v>15</v>
      </c>
      <c r="H5" s="307">
        <f>F226</f>
        <v>176479440.22749999</v>
      </c>
      <c r="I5" s="307"/>
      <c r="M5" s="86"/>
    </row>
    <row r="6" spans="1:13" s="1" customFormat="1" ht="15" customHeight="1" x14ac:dyDescent="0.25">
      <c r="A6" s="7" t="s">
        <v>1</v>
      </c>
      <c r="B6" s="87" t="s">
        <v>2</v>
      </c>
      <c r="F6" s="145" t="s">
        <v>386</v>
      </c>
      <c r="G6" s="145"/>
      <c r="H6" s="313">
        <f>H5/H4</f>
        <v>9.0015285736600795E-2</v>
      </c>
      <c r="I6" s="313"/>
      <c r="M6" s="86"/>
    </row>
    <row r="7" spans="1:13" s="1" customFormat="1" x14ac:dyDescent="0.25">
      <c r="A7" s="7"/>
      <c r="B7" s="88"/>
      <c r="F7" s="145"/>
      <c r="G7" s="145"/>
      <c r="H7" s="145"/>
      <c r="I7" s="146"/>
      <c r="M7" s="86"/>
    </row>
    <row r="8" spans="1:13" s="6" customFormat="1" ht="25.5" x14ac:dyDescent="0.25">
      <c r="A8" s="140" t="s">
        <v>12</v>
      </c>
      <c r="B8" s="140" t="s">
        <v>5</v>
      </c>
      <c r="C8" s="140" t="s">
        <v>10</v>
      </c>
      <c r="D8" s="140" t="s">
        <v>6</v>
      </c>
      <c r="E8" s="140" t="s">
        <v>13</v>
      </c>
      <c r="F8" s="140" t="s">
        <v>378</v>
      </c>
      <c r="G8" s="140" t="s">
        <v>379</v>
      </c>
      <c r="H8" s="140" t="s">
        <v>380</v>
      </c>
      <c r="I8" s="308" t="s">
        <v>381</v>
      </c>
      <c r="J8" s="6" t="s">
        <v>11</v>
      </c>
      <c r="M8" s="19"/>
    </row>
    <row r="9" spans="1:13" s="6" customFormat="1" x14ac:dyDescent="0.25">
      <c r="A9" s="141"/>
      <c r="B9" s="141"/>
      <c r="C9" s="141"/>
      <c r="D9" s="141"/>
      <c r="E9" s="141"/>
      <c r="F9" s="141"/>
      <c r="G9" s="141"/>
      <c r="H9" s="141"/>
      <c r="I9" s="309"/>
      <c r="M9" s="19"/>
    </row>
    <row r="10" spans="1:13" s="6" customFormat="1" x14ac:dyDescent="0.25">
      <c r="A10" s="141">
        <v>1</v>
      </c>
      <c r="B10" s="141">
        <v>2</v>
      </c>
      <c r="C10" s="141">
        <v>3</v>
      </c>
      <c r="D10" s="141">
        <v>4</v>
      </c>
      <c r="E10" s="141">
        <v>5</v>
      </c>
      <c r="F10" s="142">
        <v>6</v>
      </c>
      <c r="G10" s="142">
        <v>7</v>
      </c>
      <c r="H10" s="142">
        <v>8</v>
      </c>
      <c r="I10" s="143">
        <v>9</v>
      </c>
      <c r="M10" s="19" t="s">
        <v>28</v>
      </c>
    </row>
    <row r="11" spans="1:13" s="6" customFormat="1" ht="17.25" customHeight="1" x14ac:dyDescent="0.25">
      <c r="A11" s="16" t="s">
        <v>4</v>
      </c>
      <c r="B11" s="14"/>
      <c r="C11" s="14"/>
      <c r="D11" s="14"/>
      <c r="E11" s="14"/>
      <c r="F11" s="14"/>
      <c r="G11" s="14"/>
      <c r="H11" s="14"/>
      <c r="I11" s="15"/>
      <c r="M11" s="19"/>
    </row>
    <row r="12" spans="1:13" s="6" customFormat="1" ht="43.5" customHeight="1" x14ac:dyDescent="0.25">
      <c r="A12" s="262" t="s">
        <v>319</v>
      </c>
      <c r="B12" s="262" t="s">
        <v>320</v>
      </c>
      <c r="C12" s="75" t="s">
        <v>31</v>
      </c>
      <c r="D12" s="35" t="s">
        <v>92</v>
      </c>
      <c r="E12" s="79" t="s">
        <v>382</v>
      </c>
      <c r="F12" s="147"/>
      <c r="G12" s="173">
        <v>385190</v>
      </c>
      <c r="H12" s="173">
        <v>385190</v>
      </c>
      <c r="I12" s="262"/>
      <c r="M12" s="19"/>
    </row>
    <row r="13" spans="1:13" s="6" customFormat="1" ht="306.75" customHeight="1" x14ac:dyDescent="0.25">
      <c r="A13" s="263"/>
      <c r="B13" s="263"/>
      <c r="C13" s="149"/>
      <c r="D13" s="150" t="s">
        <v>93</v>
      </c>
      <c r="E13" s="151" t="s">
        <v>99</v>
      </c>
      <c r="F13" s="152" t="s">
        <v>505</v>
      </c>
      <c r="G13" s="153"/>
      <c r="H13" s="218" t="s">
        <v>559</v>
      </c>
      <c r="I13" s="263"/>
      <c r="M13" s="19"/>
    </row>
    <row r="14" spans="1:13" s="6" customFormat="1" ht="75" customHeight="1" x14ac:dyDescent="0.25">
      <c r="A14" s="263"/>
      <c r="B14" s="263"/>
      <c r="C14" s="24"/>
      <c r="D14" s="150" t="s">
        <v>94</v>
      </c>
      <c r="E14" s="151" t="s">
        <v>321</v>
      </c>
      <c r="F14" s="154" t="s">
        <v>506</v>
      </c>
      <c r="G14" s="153"/>
      <c r="H14" s="218" t="s">
        <v>560</v>
      </c>
      <c r="I14" s="23"/>
      <c r="M14" s="19"/>
    </row>
    <row r="15" spans="1:13" s="6" customFormat="1" ht="60" customHeight="1" x14ac:dyDescent="0.25">
      <c r="A15" s="22"/>
      <c r="B15" s="80"/>
      <c r="C15" s="24"/>
      <c r="D15" s="150" t="s">
        <v>95</v>
      </c>
      <c r="E15" s="314" t="s">
        <v>322</v>
      </c>
      <c r="F15" s="154" t="s">
        <v>557</v>
      </c>
      <c r="G15" s="153"/>
      <c r="H15" s="218" t="s">
        <v>561</v>
      </c>
      <c r="I15" s="80"/>
      <c r="M15" s="19"/>
    </row>
    <row r="16" spans="1:13" s="6" customFormat="1" ht="63" customHeight="1" x14ac:dyDescent="0.25">
      <c r="A16" s="22"/>
      <c r="B16" s="204"/>
      <c r="C16" s="24"/>
      <c r="D16" s="150"/>
      <c r="E16" s="314"/>
      <c r="F16" s="154" t="s">
        <v>558</v>
      </c>
      <c r="G16" s="153"/>
      <c r="H16" s="218" t="s">
        <v>562</v>
      </c>
      <c r="I16" s="204"/>
      <c r="M16" s="19"/>
    </row>
    <row r="17" spans="1:13" s="6" customFormat="1" ht="90.75" customHeight="1" x14ac:dyDescent="0.25">
      <c r="A17" s="30"/>
      <c r="B17" s="52"/>
      <c r="C17" s="37"/>
      <c r="D17" s="155" t="s">
        <v>96</v>
      </c>
      <c r="E17" s="156" t="s">
        <v>102</v>
      </c>
      <c r="F17" s="157" t="s">
        <v>507</v>
      </c>
      <c r="G17" s="32"/>
      <c r="H17" s="219" t="s">
        <v>563</v>
      </c>
      <c r="I17" s="33"/>
      <c r="M17" s="19"/>
    </row>
    <row r="18" spans="1:13" s="8" customFormat="1" ht="62.25" customHeight="1" x14ac:dyDescent="0.25">
      <c r="A18" s="35"/>
      <c r="B18" s="79"/>
      <c r="C18" s="182"/>
      <c r="D18" s="183" t="s">
        <v>97</v>
      </c>
      <c r="E18" s="184" t="s">
        <v>101</v>
      </c>
      <c r="F18" s="179" t="s">
        <v>498</v>
      </c>
      <c r="G18" s="168"/>
      <c r="H18" s="168"/>
      <c r="I18" s="79" t="s">
        <v>564</v>
      </c>
      <c r="M18" s="21"/>
    </row>
    <row r="19" spans="1:13" s="8" customFormat="1" ht="67.5" customHeight="1" x14ac:dyDescent="0.25">
      <c r="A19" s="30"/>
      <c r="B19" s="52"/>
      <c r="C19" s="37"/>
      <c r="D19" s="155" t="s">
        <v>98</v>
      </c>
      <c r="E19" s="156" t="s">
        <v>100</v>
      </c>
      <c r="F19" s="157" t="s">
        <v>498</v>
      </c>
      <c r="G19" s="32"/>
      <c r="H19" s="32"/>
      <c r="I19" s="52" t="s">
        <v>565</v>
      </c>
      <c r="M19" s="21"/>
    </row>
    <row r="20" spans="1:13" s="8" customFormat="1" ht="123" customHeight="1" x14ac:dyDescent="0.25">
      <c r="A20" s="22" t="s">
        <v>89</v>
      </c>
      <c r="B20" s="80" t="s">
        <v>90</v>
      </c>
      <c r="C20" s="76" t="s">
        <v>91</v>
      </c>
      <c r="D20" s="22" t="s">
        <v>103</v>
      </c>
      <c r="E20" s="80" t="s">
        <v>323</v>
      </c>
      <c r="F20" s="154" t="s">
        <v>502</v>
      </c>
      <c r="G20" s="158" t="s">
        <v>504</v>
      </c>
      <c r="H20" s="158" t="s">
        <v>503</v>
      </c>
      <c r="I20" s="23"/>
      <c r="M20" s="21"/>
    </row>
    <row r="21" spans="1:13" s="8" customFormat="1" ht="19.5" customHeight="1" x14ac:dyDescent="0.25">
      <c r="A21" s="52"/>
      <c r="B21" s="52"/>
      <c r="C21" s="37"/>
      <c r="D21" s="30"/>
      <c r="E21" s="52"/>
      <c r="F21" s="39"/>
      <c r="G21" s="40"/>
      <c r="H21" s="32"/>
      <c r="I21" s="33"/>
      <c r="M21" s="21"/>
    </row>
    <row r="22" spans="1:13" s="8" customFormat="1" ht="24.75" customHeight="1" x14ac:dyDescent="0.25">
      <c r="A22" s="262" t="s">
        <v>289</v>
      </c>
      <c r="B22" s="262" t="s">
        <v>115</v>
      </c>
      <c r="C22" s="255" t="s">
        <v>32</v>
      </c>
      <c r="D22" s="22"/>
      <c r="E22" s="69"/>
      <c r="F22" s="38"/>
      <c r="G22" s="220">
        <v>231681</v>
      </c>
      <c r="H22" s="220">
        <v>235681</v>
      </c>
      <c r="I22" s="23"/>
      <c r="M22" s="20"/>
    </row>
    <row r="23" spans="1:13" s="8" customFormat="1" ht="82.5" customHeight="1" x14ac:dyDescent="0.25">
      <c r="A23" s="263"/>
      <c r="B23" s="263"/>
      <c r="C23" s="256"/>
      <c r="D23" s="22" t="s">
        <v>292</v>
      </c>
      <c r="E23" s="22" t="s">
        <v>324</v>
      </c>
      <c r="F23" s="108" t="s">
        <v>543</v>
      </c>
      <c r="G23" s="149"/>
      <c r="H23" s="221" t="s">
        <v>572</v>
      </c>
      <c r="I23" s="80" t="s">
        <v>566</v>
      </c>
      <c r="M23" s="20"/>
    </row>
    <row r="24" spans="1:13" s="8" customFormat="1" ht="111.75" customHeight="1" x14ac:dyDescent="0.25">
      <c r="A24" s="263"/>
      <c r="B24" s="22"/>
      <c r="C24" s="24"/>
      <c r="D24" s="22" t="s">
        <v>293</v>
      </c>
      <c r="E24" s="22" t="s">
        <v>294</v>
      </c>
      <c r="F24" s="108" t="s">
        <v>567</v>
      </c>
      <c r="G24" s="22"/>
      <c r="H24" s="221" t="s">
        <v>573</v>
      </c>
      <c r="I24" s="23" t="s">
        <v>568</v>
      </c>
      <c r="M24" s="20"/>
    </row>
    <row r="25" spans="1:13" s="25" customFormat="1" ht="81" customHeight="1" x14ac:dyDescent="0.25">
      <c r="A25" s="263"/>
      <c r="B25" s="22"/>
      <c r="C25" s="24"/>
      <c r="D25" s="22" t="s">
        <v>295</v>
      </c>
      <c r="E25" s="22" t="s">
        <v>315</v>
      </c>
      <c r="F25" s="108" t="s">
        <v>544</v>
      </c>
      <c r="G25" s="22"/>
      <c r="H25" s="22"/>
      <c r="I25" s="23"/>
      <c r="M25" s="26"/>
    </row>
    <row r="26" spans="1:13" s="8" customFormat="1" x14ac:dyDescent="0.25">
      <c r="A26" s="22"/>
      <c r="B26" s="22"/>
      <c r="C26" s="37"/>
      <c r="D26" s="30"/>
      <c r="E26" s="30"/>
      <c r="F26" s="41"/>
      <c r="G26" s="30"/>
      <c r="H26" s="30"/>
      <c r="I26" s="33"/>
      <c r="M26" s="20"/>
    </row>
    <row r="27" spans="1:13" s="8" customFormat="1" ht="27.75" customHeight="1" x14ac:dyDescent="0.25">
      <c r="A27" s="22"/>
      <c r="B27" s="22"/>
      <c r="C27" s="75" t="s">
        <v>109</v>
      </c>
      <c r="D27" s="262" t="s">
        <v>296</v>
      </c>
      <c r="E27" s="262" t="s">
        <v>317</v>
      </c>
      <c r="F27" s="89"/>
      <c r="G27" s="164">
        <v>247727</v>
      </c>
      <c r="H27" s="164">
        <v>247727</v>
      </c>
      <c r="I27" s="116"/>
      <c r="M27" s="20"/>
    </row>
    <row r="28" spans="1:13" s="8" customFormat="1" ht="59.25" customHeight="1" x14ac:dyDescent="0.25">
      <c r="A28" s="22"/>
      <c r="B28" s="22"/>
      <c r="C28" s="24"/>
      <c r="D28" s="263"/>
      <c r="E28" s="263"/>
      <c r="F28" s="108" t="s">
        <v>472</v>
      </c>
      <c r="G28" s="91"/>
      <c r="H28" s="222" t="s">
        <v>571</v>
      </c>
      <c r="I28" s="23"/>
      <c r="M28" s="20"/>
    </row>
    <row r="29" spans="1:13" s="8" customFormat="1" ht="83.25" customHeight="1" x14ac:dyDescent="0.25">
      <c r="A29" s="30"/>
      <c r="B29" s="30"/>
      <c r="C29" s="37"/>
      <c r="D29" s="30"/>
      <c r="E29" s="30"/>
      <c r="F29" s="41" t="s">
        <v>473</v>
      </c>
      <c r="G29" s="34"/>
      <c r="H29" s="223" t="s">
        <v>570</v>
      </c>
      <c r="I29" s="33"/>
      <c r="M29" s="20"/>
    </row>
    <row r="30" spans="1:13" s="8" customFormat="1" ht="64.5" customHeight="1" x14ac:dyDescent="0.25">
      <c r="A30" s="186"/>
      <c r="B30" s="186"/>
      <c r="C30" s="189"/>
      <c r="D30" s="186"/>
      <c r="E30" s="186"/>
      <c r="F30" s="187" t="s">
        <v>474</v>
      </c>
      <c r="G30" s="48"/>
      <c r="H30" s="243" t="s">
        <v>569</v>
      </c>
      <c r="I30" s="47"/>
      <c r="M30" s="20"/>
    </row>
    <row r="31" spans="1:13" s="8" customFormat="1" x14ac:dyDescent="0.25">
      <c r="A31" s="35"/>
      <c r="B31" s="35"/>
      <c r="C31" s="255" t="s">
        <v>540</v>
      </c>
      <c r="D31" s="35"/>
      <c r="E31" s="35"/>
      <c r="F31" s="89"/>
      <c r="G31" s="164">
        <v>3289530.78</v>
      </c>
      <c r="H31" s="164">
        <v>3284530.78</v>
      </c>
      <c r="I31" s="90">
        <f>G31-H31</f>
        <v>5000</v>
      </c>
      <c r="M31" s="20"/>
    </row>
    <row r="32" spans="1:13" s="8" customFormat="1" ht="91.5" customHeight="1" x14ac:dyDescent="0.25">
      <c r="A32" s="22"/>
      <c r="B32" s="22"/>
      <c r="C32" s="256"/>
      <c r="D32" s="22" t="s">
        <v>110</v>
      </c>
      <c r="E32" s="22" t="s">
        <v>325</v>
      </c>
      <c r="F32" s="108" t="s">
        <v>415</v>
      </c>
      <c r="G32" s="22"/>
      <c r="H32" s="22"/>
      <c r="I32" s="23"/>
      <c r="M32" s="20"/>
    </row>
    <row r="33" spans="1:13" s="8" customFormat="1" ht="82.5" customHeight="1" x14ac:dyDescent="0.25">
      <c r="A33" s="22"/>
      <c r="B33" s="22"/>
      <c r="C33" s="149"/>
      <c r="D33" s="22" t="s">
        <v>423</v>
      </c>
      <c r="E33" s="22"/>
      <c r="F33" s="108" t="s">
        <v>417</v>
      </c>
      <c r="G33" s="22"/>
      <c r="H33" s="22"/>
      <c r="I33" s="159" t="s">
        <v>422</v>
      </c>
      <c r="M33" s="20"/>
    </row>
    <row r="34" spans="1:13" s="8" customFormat="1" ht="78" customHeight="1" x14ac:dyDescent="0.25">
      <c r="A34" s="22"/>
      <c r="B34" s="22"/>
      <c r="C34" s="149"/>
      <c r="D34" s="22" t="s">
        <v>424</v>
      </c>
      <c r="E34" s="22"/>
      <c r="F34" s="108" t="s">
        <v>416</v>
      </c>
      <c r="G34" s="22"/>
      <c r="H34" s="22"/>
      <c r="I34" s="159" t="s">
        <v>422</v>
      </c>
      <c r="M34" s="20"/>
    </row>
    <row r="35" spans="1:13" s="8" customFormat="1" ht="90.75" customHeight="1" x14ac:dyDescent="0.25">
      <c r="A35" s="22"/>
      <c r="B35" s="22"/>
      <c r="C35" s="149"/>
      <c r="D35" s="22" t="s">
        <v>425</v>
      </c>
      <c r="E35" s="22"/>
      <c r="F35" s="108" t="s">
        <v>418</v>
      </c>
      <c r="G35" s="22"/>
      <c r="H35" s="22"/>
      <c r="I35" s="159" t="s">
        <v>422</v>
      </c>
      <c r="M35" s="20"/>
    </row>
    <row r="36" spans="1:13" s="8" customFormat="1" ht="81" customHeight="1" x14ac:dyDescent="0.25">
      <c r="A36" s="22"/>
      <c r="B36" s="22"/>
      <c r="C36" s="149"/>
      <c r="D36" s="22" t="s">
        <v>426</v>
      </c>
      <c r="E36" s="22"/>
      <c r="F36" s="108" t="s">
        <v>419</v>
      </c>
      <c r="G36" s="22"/>
      <c r="H36" s="22"/>
      <c r="I36" s="159" t="s">
        <v>422</v>
      </c>
      <c r="M36" s="20"/>
    </row>
    <row r="37" spans="1:13" s="8" customFormat="1" ht="76.5" x14ac:dyDescent="0.25">
      <c r="A37" s="22"/>
      <c r="B37" s="22"/>
      <c r="C37" s="149"/>
      <c r="D37" s="22" t="s">
        <v>427</v>
      </c>
      <c r="E37" s="22"/>
      <c r="F37" s="108" t="s">
        <v>420</v>
      </c>
      <c r="G37" s="22"/>
      <c r="H37" s="22"/>
      <c r="I37" s="159" t="s">
        <v>422</v>
      </c>
      <c r="M37" s="20"/>
    </row>
    <row r="38" spans="1:13" s="8" customFormat="1" ht="51" x14ac:dyDescent="0.25">
      <c r="A38" s="22"/>
      <c r="B38" s="22"/>
      <c r="C38" s="149"/>
      <c r="D38" s="22" t="s">
        <v>428</v>
      </c>
      <c r="E38" s="22"/>
      <c r="F38" s="108" t="s">
        <v>421</v>
      </c>
      <c r="G38" s="22"/>
      <c r="H38" s="22"/>
      <c r="I38" s="159" t="s">
        <v>422</v>
      </c>
      <c r="M38" s="20"/>
    </row>
    <row r="39" spans="1:13" s="8" customFormat="1" ht="26.25" customHeight="1" x14ac:dyDescent="0.25">
      <c r="A39" s="69"/>
      <c r="B39" s="22"/>
      <c r="C39" s="31"/>
      <c r="D39" s="30"/>
      <c r="E39" s="30"/>
      <c r="F39" s="41"/>
      <c r="G39" s="30"/>
      <c r="H39" s="30"/>
      <c r="I39" s="33"/>
      <c r="M39" s="20"/>
    </row>
    <row r="40" spans="1:13" s="8" customFormat="1" ht="110.25" customHeight="1" x14ac:dyDescent="0.25">
      <c r="A40" s="52"/>
      <c r="B40" s="30"/>
      <c r="C40" s="185" t="s">
        <v>111</v>
      </c>
      <c r="D40" s="186" t="s">
        <v>112</v>
      </c>
      <c r="E40" s="186" t="s">
        <v>326</v>
      </c>
      <c r="F40" s="224"/>
      <c r="G40" s="186"/>
      <c r="H40" s="186"/>
      <c r="I40" s="188" t="s">
        <v>574</v>
      </c>
      <c r="M40" s="20"/>
    </row>
    <row r="41" spans="1:13" s="8" customFormat="1" ht="109.5" customHeight="1" x14ac:dyDescent="0.25">
      <c r="A41" s="79"/>
      <c r="B41" s="35"/>
      <c r="C41" s="186"/>
      <c r="D41" s="186" t="s">
        <v>113</v>
      </c>
      <c r="E41" s="186" t="s">
        <v>327</v>
      </c>
      <c r="F41" s="187" t="s">
        <v>575</v>
      </c>
      <c r="G41" s="225">
        <v>30000</v>
      </c>
      <c r="H41" s="225">
        <v>30000</v>
      </c>
      <c r="I41" s="186"/>
      <c r="M41" s="20"/>
    </row>
    <row r="42" spans="1:13" s="8" customFormat="1" x14ac:dyDescent="0.25">
      <c r="A42" s="77"/>
      <c r="B42" s="304" t="s">
        <v>116</v>
      </c>
      <c r="C42" s="255" t="s">
        <v>114</v>
      </c>
      <c r="D42" s="35"/>
      <c r="E42" s="35"/>
      <c r="F42" s="89"/>
      <c r="G42" s="164">
        <v>280000</v>
      </c>
      <c r="H42" s="164">
        <v>280000</v>
      </c>
      <c r="I42" s="35"/>
      <c r="M42" s="20"/>
    </row>
    <row r="43" spans="1:13" s="8" customFormat="1" ht="153" x14ac:dyDescent="0.25">
      <c r="A43" s="74"/>
      <c r="B43" s="305"/>
      <c r="C43" s="256"/>
      <c r="D43" s="22" t="s">
        <v>545</v>
      </c>
      <c r="E43" s="22" t="s">
        <v>546</v>
      </c>
      <c r="F43" s="310" t="s">
        <v>508</v>
      </c>
      <c r="G43" s="22"/>
      <c r="H43" s="22"/>
      <c r="I43" s="23"/>
      <c r="M43" s="20"/>
    </row>
    <row r="44" spans="1:13" s="8" customFormat="1" ht="45" customHeight="1" x14ac:dyDescent="0.25">
      <c r="A44" s="78"/>
      <c r="B44" s="30"/>
      <c r="C44" s="37"/>
      <c r="D44" s="30"/>
      <c r="E44" s="30"/>
      <c r="F44" s="311"/>
      <c r="G44" s="30"/>
      <c r="H44" s="30"/>
      <c r="I44" s="33"/>
      <c r="M44" s="20"/>
    </row>
    <row r="45" spans="1:13" s="8" customFormat="1" ht="29.25" customHeight="1" x14ac:dyDescent="0.25">
      <c r="A45" s="262" t="s">
        <v>328</v>
      </c>
      <c r="B45" s="262" t="s">
        <v>204</v>
      </c>
      <c r="C45" s="212" t="s">
        <v>114</v>
      </c>
      <c r="D45" s="35"/>
      <c r="E45" s="35"/>
      <c r="F45" s="162"/>
      <c r="G45" s="164">
        <v>90000</v>
      </c>
      <c r="H45" s="164">
        <v>90000</v>
      </c>
      <c r="I45" s="216"/>
      <c r="M45" s="20"/>
    </row>
    <row r="46" spans="1:13" s="8" customFormat="1" ht="215.25" customHeight="1" x14ac:dyDescent="0.25">
      <c r="A46" s="263"/>
      <c r="B46" s="263"/>
      <c r="C46" s="149"/>
      <c r="D46" s="22" t="s">
        <v>205</v>
      </c>
      <c r="E46" s="263" t="s">
        <v>329</v>
      </c>
      <c r="F46" s="312" t="s">
        <v>547</v>
      </c>
      <c r="G46" s="22"/>
      <c r="H46" s="22"/>
      <c r="I46" s="217"/>
      <c r="M46" s="20"/>
    </row>
    <row r="47" spans="1:13" s="8" customFormat="1" ht="107.25" customHeight="1" x14ac:dyDescent="0.25">
      <c r="A47" s="214"/>
      <c r="B47" s="214"/>
      <c r="C47" s="149"/>
      <c r="D47" s="30"/>
      <c r="E47" s="263"/>
      <c r="F47" s="312"/>
      <c r="G47" s="22"/>
      <c r="H47" s="22"/>
      <c r="I47" s="217"/>
      <c r="M47" s="20"/>
    </row>
    <row r="48" spans="1:13" s="8" customFormat="1" ht="238.5" customHeight="1" x14ac:dyDescent="0.25">
      <c r="A48" s="213"/>
      <c r="B48" s="35"/>
      <c r="C48" s="182"/>
      <c r="D48" s="35" t="s">
        <v>330</v>
      </c>
      <c r="E48" s="35" t="s">
        <v>331</v>
      </c>
      <c r="F48" s="89" t="s">
        <v>509</v>
      </c>
      <c r="G48" s="35"/>
      <c r="H48" s="35"/>
      <c r="I48" s="216"/>
      <c r="M48" s="20"/>
    </row>
    <row r="49" spans="1:13" s="8" customFormat="1" ht="105" customHeight="1" x14ac:dyDescent="0.25">
      <c r="A49" s="69"/>
      <c r="B49" s="22"/>
      <c r="C49" s="24"/>
      <c r="D49" s="22"/>
      <c r="E49" s="22"/>
      <c r="F49" s="108" t="s">
        <v>510</v>
      </c>
      <c r="G49" s="22" t="s">
        <v>512</v>
      </c>
      <c r="H49" s="22" t="s">
        <v>512</v>
      </c>
      <c r="I49" s="23" t="s">
        <v>511</v>
      </c>
      <c r="M49" s="20"/>
    </row>
    <row r="50" spans="1:13" s="8" customFormat="1" ht="44.25" customHeight="1" x14ac:dyDescent="0.25">
      <c r="A50" s="262" t="s">
        <v>159</v>
      </c>
      <c r="B50" s="262" t="s">
        <v>316</v>
      </c>
      <c r="C50" s="75" t="s">
        <v>105</v>
      </c>
      <c r="D50" s="35"/>
      <c r="E50" s="35"/>
      <c r="F50" s="89"/>
      <c r="G50" s="164">
        <v>2000000</v>
      </c>
      <c r="H50" s="164">
        <v>1587843</v>
      </c>
      <c r="I50" s="304" t="s">
        <v>394</v>
      </c>
      <c r="M50" s="20"/>
    </row>
    <row r="51" spans="1:13" s="8" customFormat="1" ht="116.25" customHeight="1" x14ac:dyDescent="0.25">
      <c r="A51" s="263"/>
      <c r="B51" s="263"/>
      <c r="C51" s="149"/>
      <c r="D51" s="22" t="s">
        <v>157</v>
      </c>
      <c r="E51" s="22" t="s">
        <v>332</v>
      </c>
      <c r="F51" s="160" t="s">
        <v>392</v>
      </c>
      <c r="G51" s="22"/>
      <c r="H51" s="22"/>
      <c r="I51" s="305"/>
      <c r="M51" s="20"/>
    </row>
    <row r="52" spans="1:13" s="8" customFormat="1" ht="104.25" customHeight="1" x14ac:dyDescent="0.25">
      <c r="A52" s="263"/>
      <c r="B52" s="22"/>
      <c r="C52" s="24"/>
      <c r="D52" s="22" t="s">
        <v>160</v>
      </c>
      <c r="E52" s="22" t="s">
        <v>333</v>
      </c>
      <c r="F52" s="108" t="s">
        <v>391</v>
      </c>
      <c r="G52" s="22"/>
      <c r="H52" s="22"/>
      <c r="I52" s="22"/>
      <c r="M52" s="20"/>
    </row>
    <row r="53" spans="1:13" s="8" customFormat="1" ht="171.75" customHeight="1" x14ac:dyDescent="0.25">
      <c r="A53" s="52"/>
      <c r="B53" s="30"/>
      <c r="C53" s="37"/>
      <c r="D53" s="30" t="s">
        <v>548</v>
      </c>
      <c r="E53" s="30" t="s">
        <v>161</v>
      </c>
      <c r="F53" s="41" t="s">
        <v>549</v>
      </c>
      <c r="G53" s="56"/>
      <c r="H53" s="56"/>
      <c r="I53" s="56"/>
      <c r="M53" s="20"/>
    </row>
    <row r="54" spans="1:13" s="8" customFormat="1" ht="95.25" customHeight="1" x14ac:dyDescent="0.25">
      <c r="A54" s="79"/>
      <c r="B54" s="35"/>
      <c r="C54" s="182"/>
      <c r="D54" s="35" t="s">
        <v>162</v>
      </c>
      <c r="E54" s="35" t="s">
        <v>334</v>
      </c>
      <c r="F54" s="89" t="s">
        <v>393</v>
      </c>
      <c r="G54" s="35"/>
      <c r="H54" s="35"/>
      <c r="I54" s="35"/>
      <c r="M54" s="20"/>
    </row>
    <row r="55" spans="1:13" s="8" customFormat="1" ht="100.5" customHeight="1" x14ac:dyDescent="0.25">
      <c r="A55" s="69"/>
      <c r="B55" s="22"/>
      <c r="C55" s="24"/>
      <c r="D55" s="22" t="s">
        <v>163</v>
      </c>
      <c r="E55" s="22" t="s">
        <v>396</v>
      </c>
      <c r="F55" s="108" t="s">
        <v>395</v>
      </c>
      <c r="G55" s="22"/>
      <c r="H55" s="22"/>
      <c r="I55" s="22"/>
      <c r="M55" s="20"/>
    </row>
    <row r="56" spans="1:13" s="8" customFormat="1" ht="189" customHeight="1" x14ac:dyDescent="0.25">
      <c r="A56" s="262" t="s">
        <v>335</v>
      </c>
      <c r="B56" s="262" t="s">
        <v>127</v>
      </c>
      <c r="C56" s="75" t="s">
        <v>126</v>
      </c>
      <c r="D56" s="35" t="s">
        <v>128</v>
      </c>
      <c r="E56" s="35" t="s">
        <v>336</v>
      </c>
      <c r="F56" s="89" t="s">
        <v>457</v>
      </c>
      <c r="G56" s="164">
        <v>2020000</v>
      </c>
      <c r="H56" s="164">
        <v>1533000</v>
      </c>
      <c r="I56" s="226" t="s">
        <v>576</v>
      </c>
      <c r="M56" s="20"/>
    </row>
    <row r="57" spans="1:13" s="8" customFormat="1" ht="105" customHeight="1" x14ac:dyDescent="0.25">
      <c r="A57" s="263"/>
      <c r="B57" s="263"/>
      <c r="C57" s="24"/>
      <c r="D57" s="22" t="s">
        <v>129</v>
      </c>
      <c r="E57" s="22" t="s">
        <v>133</v>
      </c>
      <c r="F57" s="108" t="s">
        <v>458</v>
      </c>
      <c r="G57" s="227">
        <v>210700</v>
      </c>
      <c r="H57" s="227">
        <v>197730</v>
      </c>
      <c r="I57" s="22" t="s">
        <v>459</v>
      </c>
      <c r="M57" s="20"/>
    </row>
    <row r="58" spans="1:13" s="8" customFormat="1" ht="99" customHeight="1" x14ac:dyDescent="0.25">
      <c r="A58" s="67"/>
      <c r="B58" s="54"/>
      <c r="C58" s="27"/>
      <c r="D58" s="22" t="s">
        <v>130</v>
      </c>
      <c r="E58" s="22" t="s">
        <v>132</v>
      </c>
      <c r="F58" s="108"/>
      <c r="G58" s="91"/>
      <c r="H58" s="91"/>
      <c r="I58" s="22" t="s">
        <v>460</v>
      </c>
      <c r="M58" s="20"/>
    </row>
    <row r="59" spans="1:13" s="8" customFormat="1" ht="122.25" customHeight="1" x14ac:dyDescent="0.25">
      <c r="A59" s="78"/>
      <c r="B59" s="56"/>
      <c r="C59" s="57"/>
      <c r="D59" s="30" t="s">
        <v>131</v>
      </c>
      <c r="E59" s="30" t="s">
        <v>134</v>
      </c>
      <c r="F59" s="41" t="s">
        <v>461</v>
      </c>
      <c r="G59" s="228">
        <v>189500</v>
      </c>
      <c r="H59" s="228">
        <v>189500</v>
      </c>
      <c r="I59" s="30"/>
      <c r="M59" s="20"/>
    </row>
    <row r="60" spans="1:13" s="8" customFormat="1" ht="107.25" customHeight="1" x14ac:dyDescent="0.25">
      <c r="A60" s="190"/>
      <c r="B60" s="191"/>
      <c r="C60" s="192"/>
      <c r="D60" s="191"/>
      <c r="E60" s="191"/>
      <c r="F60" s="187" t="s">
        <v>462</v>
      </c>
      <c r="G60" s="225">
        <v>153000</v>
      </c>
      <c r="H60" s="225">
        <v>153000</v>
      </c>
      <c r="I60" s="191"/>
      <c r="M60" s="20"/>
    </row>
    <row r="61" spans="1:13" s="8" customFormat="1" ht="95.25" customHeight="1" x14ac:dyDescent="0.25">
      <c r="A61" s="35" t="s">
        <v>183</v>
      </c>
      <c r="B61" s="35" t="s">
        <v>136</v>
      </c>
      <c r="C61" s="75" t="s">
        <v>135</v>
      </c>
      <c r="D61" s="35" t="s">
        <v>137</v>
      </c>
      <c r="E61" s="35" t="s">
        <v>138</v>
      </c>
      <c r="F61" s="89" t="s">
        <v>475</v>
      </c>
      <c r="G61" s="164">
        <v>5957818.5</v>
      </c>
      <c r="H61" s="164">
        <v>5957818.5</v>
      </c>
      <c r="I61" s="116" t="s">
        <v>577</v>
      </c>
      <c r="M61" s="20"/>
    </row>
    <row r="62" spans="1:13" s="8" customFormat="1" ht="30" customHeight="1" x14ac:dyDescent="0.25">
      <c r="A62" s="30"/>
      <c r="B62" s="30"/>
      <c r="C62" s="37"/>
      <c r="D62" s="30"/>
      <c r="E62" s="30"/>
      <c r="F62" s="41"/>
      <c r="G62" s="34"/>
      <c r="H62" s="34"/>
      <c r="I62" s="33"/>
      <c r="M62" s="20"/>
    </row>
    <row r="63" spans="1:13" s="8" customFormat="1" ht="258" customHeight="1" x14ac:dyDescent="0.25">
      <c r="A63" s="262" t="s">
        <v>236</v>
      </c>
      <c r="B63" s="35" t="s">
        <v>237</v>
      </c>
      <c r="C63" s="75" t="s">
        <v>139</v>
      </c>
      <c r="D63" s="35" t="s">
        <v>235</v>
      </c>
      <c r="E63" s="262" t="s">
        <v>550</v>
      </c>
      <c r="F63" s="318" t="s">
        <v>490</v>
      </c>
      <c r="G63" s="164">
        <v>1902000</v>
      </c>
      <c r="H63" s="164">
        <v>1776808</v>
      </c>
      <c r="I63" s="161" t="s">
        <v>491</v>
      </c>
      <c r="M63" s="20"/>
    </row>
    <row r="64" spans="1:13" s="8" customFormat="1" ht="36.75" customHeight="1" x14ac:dyDescent="0.25">
      <c r="A64" s="269"/>
      <c r="B64" s="30"/>
      <c r="C64" s="37"/>
      <c r="D64" s="30"/>
      <c r="E64" s="269"/>
      <c r="F64" s="311"/>
      <c r="G64" s="30"/>
      <c r="H64" s="30"/>
      <c r="I64" s="30"/>
      <c r="M64" s="20"/>
    </row>
    <row r="65" spans="1:13" s="8" customFormat="1" ht="114" customHeight="1" x14ac:dyDescent="0.25">
      <c r="A65" s="262" t="s">
        <v>141</v>
      </c>
      <c r="B65" s="35" t="s">
        <v>142</v>
      </c>
      <c r="C65" s="75" t="s">
        <v>143</v>
      </c>
      <c r="D65" s="35" t="s">
        <v>145</v>
      </c>
      <c r="E65" s="35" t="s">
        <v>144</v>
      </c>
      <c r="F65" s="89" t="s">
        <v>429</v>
      </c>
      <c r="G65" s="164">
        <v>17000000</v>
      </c>
      <c r="H65" s="164">
        <v>7691943.9500000002</v>
      </c>
      <c r="I65" s="262" t="s">
        <v>578</v>
      </c>
      <c r="M65" s="20"/>
    </row>
    <row r="66" spans="1:13" s="8" customFormat="1" ht="80.25" customHeight="1" x14ac:dyDescent="0.25">
      <c r="A66" s="269"/>
      <c r="B66" s="30"/>
      <c r="C66" s="37"/>
      <c r="D66" s="30"/>
      <c r="E66" s="30"/>
      <c r="F66" s="41"/>
      <c r="G66" s="30"/>
      <c r="H66" s="30"/>
      <c r="I66" s="269"/>
      <c r="M66" s="20"/>
    </row>
    <row r="67" spans="1:13" s="8" customFormat="1" ht="98.25" customHeight="1" x14ac:dyDescent="0.25">
      <c r="A67" s="262" t="s">
        <v>140</v>
      </c>
      <c r="B67" s="262" t="s">
        <v>146</v>
      </c>
      <c r="C67" s="75" t="s">
        <v>147</v>
      </c>
      <c r="D67" s="35"/>
      <c r="E67" s="35"/>
      <c r="F67" s="89"/>
      <c r="G67" s="164">
        <v>2278000</v>
      </c>
      <c r="H67" s="164">
        <v>2278000</v>
      </c>
      <c r="I67" s="90"/>
      <c r="M67" s="20"/>
    </row>
    <row r="68" spans="1:13" s="8" customFormat="1" ht="113.25" customHeight="1" x14ac:dyDescent="0.25">
      <c r="A68" s="263"/>
      <c r="B68" s="263"/>
      <c r="C68" s="24"/>
      <c r="D68" s="22" t="s">
        <v>551</v>
      </c>
      <c r="E68" s="22" t="s">
        <v>148</v>
      </c>
      <c r="F68" s="108" t="s">
        <v>413</v>
      </c>
      <c r="G68" s="22"/>
      <c r="H68" s="22"/>
      <c r="I68" s="23"/>
      <c r="M68" s="20"/>
    </row>
    <row r="69" spans="1:13" s="8" customFormat="1" ht="123.75" customHeight="1" x14ac:dyDescent="0.25">
      <c r="A69" s="22"/>
      <c r="B69" s="22"/>
      <c r="C69" s="24"/>
      <c r="D69" s="22" t="s">
        <v>184</v>
      </c>
      <c r="E69" s="22" t="s">
        <v>185</v>
      </c>
      <c r="F69" s="108" t="s">
        <v>414</v>
      </c>
      <c r="G69" s="22"/>
      <c r="H69" s="22"/>
      <c r="I69" s="23"/>
      <c r="M69" s="20"/>
    </row>
    <row r="70" spans="1:13" s="8" customFormat="1" ht="57" customHeight="1" x14ac:dyDescent="0.25">
      <c r="A70" s="304" t="s">
        <v>150</v>
      </c>
      <c r="B70" s="304" t="s">
        <v>149</v>
      </c>
      <c r="C70" s="255" t="s">
        <v>552</v>
      </c>
      <c r="D70" s="35"/>
      <c r="E70" s="35"/>
      <c r="F70" s="89"/>
      <c r="G70" s="164">
        <v>714000</v>
      </c>
      <c r="H70" s="164">
        <v>723716.66</v>
      </c>
      <c r="I70" s="319" t="s">
        <v>456</v>
      </c>
      <c r="M70" s="20"/>
    </row>
    <row r="71" spans="1:13" s="8" customFormat="1" ht="96.75" customHeight="1" x14ac:dyDescent="0.25">
      <c r="A71" s="305"/>
      <c r="B71" s="305"/>
      <c r="C71" s="256"/>
      <c r="D71" s="22" t="s">
        <v>151</v>
      </c>
      <c r="E71" s="263" t="s">
        <v>337</v>
      </c>
      <c r="F71" s="108" t="s">
        <v>471</v>
      </c>
      <c r="G71" s="91"/>
      <c r="H71" s="91"/>
      <c r="I71" s="305"/>
      <c r="M71" s="20"/>
    </row>
    <row r="72" spans="1:13" s="8" customFormat="1" ht="45" customHeight="1" x14ac:dyDescent="0.25">
      <c r="A72" s="22"/>
      <c r="B72" s="22"/>
      <c r="C72" s="24"/>
      <c r="D72" s="22"/>
      <c r="E72" s="263"/>
      <c r="F72" s="108"/>
      <c r="G72" s="22"/>
      <c r="H72" s="22"/>
      <c r="I72" s="23"/>
      <c r="M72" s="20"/>
    </row>
    <row r="73" spans="1:13" s="8" customFormat="1" ht="79.5" customHeight="1" x14ac:dyDescent="0.25">
      <c r="A73" s="80" t="s">
        <v>449</v>
      </c>
      <c r="B73" s="80" t="s">
        <v>451</v>
      </c>
      <c r="C73" s="24"/>
      <c r="D73" s="22" t="s">
        <v>452</v>
      </c>
      <c r="E73" s="80" t="s">
        <v>463</v>
      </c>
      <c r="F73" s="108" t="s">
        <v>464</v>
      </c>
      <c r="G73" s="22"/>
      <c r="H73" s="22"/>
      <c r="I73" s="23"/>
      <c r="M73" s="20"/>
    </row>
    <row r="74" spans="1:13" s="8" customFormat="1" ht="109.5" customHeight="1" x14ac:dyDescent="0.25">
      <c r="A74" s="52"/>
      <c r="B74" s="52"/>
      <c r="C74" s="37"/>
      <c r="D74" s="30" t="s">
        <v>453</v>
      </c>
      <c r="E74" s="52" t="s">
        <v>465</v>
      </c>
      <c r="F74" s="41" t="s">
        <v>466</v>
      </c>
      <c r="G74" s="30"/>
      <c r="H74" s="30"/>
      <c r="I74" s="33"/>
      <c r="M74" s="20"/>
    </row>
    <row r="75" spans="1:13" s="8" customFormat="1" ht="96" customHeight="1" x14ac:dyDescent="0.25">
      <c r="A75" s="77"/>
      <c r="B75" s="77"/>
      <c r="C75" s="193"/>
      <c r="D75" s="35" t="s">
        <v>454</v>
      </c>
      <c r="E75" s="79" t="s">
        <v>467</v>
      </c>
      <c r="F75" s="89" t="s">
        <v>468</v>
      </c>
      <c r="G75" s="59"/>
      <c r="H75" s="59"/>
      <c r="I75" s="81"/>
      <c r="M75" s="20"/>
    </row>
    <row r="76" spans="1:13" s="8" customFormat="1" ht="112.5" customHeight="1" x14ac:dyDescent="0.25">
      <c r="A76" s="74"/>
      <c r="B76" s="74"/>
      <c r="C76" s="27"/>
      <c r="D76" s="22" t="s">
        <v>455</v>
      </c>
      <c r="E76" s="80" t="s">
        <v>469</v>
      </c>
      <c r="F76" s="108" t="s">
        <v>470</v>
      </c>
      <c r="G76" s="54"/>
      <c r="H76" s="54"/>
      <c r="I76" s="82"/>
      <c r="M76" s="20"/>
    </row>
    <row r="77" spans="1:13" s="8" customFormat="1" x14ac:dyDescent="0.25">
      <c r="A77" s="60"/>
      <c r="B77" s="60"/>
      <c r="C77" s="61"/>
      <c r="D77" s="62"/>
      <c r="E77" s="60"/>
      <c r="F77" s="63"/>
      <c r="G77" s="62"/>
      <c r="H77" s="62"/>
      <c r="I77" s="64"/>
      <c r="M77" s="20"/>
    </row>
    <row r="78" spans="1:13" s="8" customFormat="1" x14ac:dyDescent="0.25">
      <c r="A78" s="262" t="s">
        <v>188</v>
      </c>
      <c r="B78" s="262" t="s">
        <v>186</v>
      </c>
      <c r="C78" s="255" t="s">
        <v>187</v>
      </c>
      <c r="D78" s="35"/>
      <c r="E78" s="35"/>
      <c r="F78" s="162"/>
      <c r="G78" s="162">
        <v>356247</v>
      </c>
      <c r="H78" s="162">
        <v>356247</v>
      </c>
      <c r="I78" s="116"/>
      <c r="M78" s="20"/>
    </row>
    <row r="79" spans="1:13" s="8" customFormat="1" ht="149.25" customHeight="1" x14ac:dyDescent="0.25">
      <c r="A79" s="263"/>
      <c r="B79" s="263"/>
      <c r="C79" s="256"/>
      <c r="D79" s="22" t="s">
        <v>189</v>
      </c>
      <c r="E79" s="22" t="s">
        <v>195</v>
      </c>
      <c r="F79" s="108" t="s">
        <v>513</v>
      </c>
      <c r="G79" s="22"/>
      <c r="H79" s="22"/>
      <c r="I79" s="23"/>
      <c r="M79" s="20"/>
    </row>
    <row r="80" spans="1:13" s="8" customFormat="1" ht="104.25" customHeight="1" x14ac:dyDescent="0.25">
      <c r="A80" s="22"/>
      <c r="B80" s="22"/>
      <c r="C80" s="24"/>
      <c r="D80" s="22" t="s">
        <v>193</v>
      </c>
      <c r="E80" s="22" t="s">
        <v>194</v>
      </c>
      <c r="F80" s="108" t="s">
        <v>514</v>
      </c>
      <c r="G80" s="22"/>
      <c r="H80" s="22"/>
      <c r="I80" s="23"/>
      <c r="M80" s="20"/>
    </row>
    <row r="81" spans="1:13" s="8" customFormat="1" ht="157.5" customHeight="1" x14ac:dyDescent="0.25">
      <c r="A81" s="80"/>
      <c r="B81" s="80"/>
      <c r="C81" s="24"/>
      <c r="D81" s="22" t="s">
        <v>190</v>
      </c>
      <c r="E81" s="22" t="s">
        <v>338</v>
      </c>
      <c r="F81" s="108" t="s">
        <v>515</v>
      </c>
      <c r="G81" s="22"/>
      <c r="H81" s="22"/>
      <c r="I81" s="23"/>
      <c r="M81" s="20"/>
    </row>
    <row r="82" spans="1:13" s="8" customFormat="1" ht="119.25" customHeight="1" x14ac:dyDescent="0.25">
      <c r="A82" s="52"/>
      <c r="B82" s="52"/>
      <c r="C82" s="37"/>
      <c r="D82" s="30" t="s">
        <v>191</v>
      </c>
      <c r="E82" s="30" t="s">
        <v>339</v>
      </c>
      <c r="F82" s="41" t="s">
        <v>516</v>
      </c>
      <c r="G82" s="30"/>
      <c r="H82" s="30"/>
      <c r="I82" s="33"/>
      <c r="M82" s="20"/>
    </row>
    <row r="83" spans="1:13" s="8" customFormat="1" ht="183.75" customHeight="1" x14ac:dyDescent="0.25">
      <c r="A83" s="188"/>
      <c r="B83" s="188"/>
      <c r="C83" s="189"/>
      <c r="D83" s="186" t="s">
        <v>192</v>
      </c>
      <c r="E83" s="186" t="s">
        <v>196</v>
      </c>
      <c r="F83" s="187" t="s">
        <v>517</v>
      </c>
      <c r="G83" s="186"/>
      <c r="H83" s="186"/>
      <c r="I83" s="47"/>
      <c r="M83" s="20"/>
    </row>
    <row r="84" spans="1:13" s="8" customFormat="1" ht="45" customHeight="1" x14ac:dyDescent="0.25">
      <c r="A84" s="262" t="s">
        <v>199</v>
      </c>
      <c r="B84" s="262" t="s">
        <v>198</v>
      </c>
      <c r="C84" s="75" t="s">
        <v>197</v>
      </c>
      <c r="D84" s="35"/>
      <c r="E84" s="35"/>
      <c r="F84" s="162"/>
      <c r="G84" s="164">
        <v>1295825</v>
      </c>
      <c r="H84" s="164">
        <v>1295825</v>
      </c>
      <c r="I84" s="116"/>
      <c r="M84" s="20"/>
    </row>
    <row r="85" spans="1:13" s="8" customFormat="1" ht="183.75" customHeight="1" x14ac:dyDescent="0.25">
      <c r="A85" s="263"/>
      <c r="B85" s="263"/>
      <c r="C85" s="149"/>
      <c r="D85" s="22" t="s">
        <v>201</v>
      </c>
      <c r="E85" s="22" t="s">
        <v>202</v>
      </c>
      <c r="F85" s="108" t="s">
        <v>521</v>
      </c>
      <c r="G85" s="22"/>
      <c r="H85" s="22"/>
      <c r="I85" s="23"/>
      <c r="M85" s="20"/>
    </row>
    <row r="86" spans="1:13" s="8" customFormat="1" ht="213.75" customHeight="1" x14ac:dyDescent="0.25">
      <c r="A86" s="80"/>
      <c r="B86" s="80"/>
      <c r="C86" s="24"/>
      <c r="D86" s="22" t="s">
        <v>340</v>
      </c>
      <c r="E86" s="22" t="s">
        <v>341</v>
      </c>
      <c r="F86" s="108" t="s">
        <v>522</v>
      </c>
      <c r="G86" s="22"/>
      <c r="H86" s="22"/>
      <c r="I86" s="23"/>
      <c r="M86" s="20"/>
    </row>
    <row r="87" spans="1:13" s="8" customFormat="1" ht="144" customHeight="1" x14ac:dyDescent="0.25">
      <c r="A87" s="78"/>
      <c r="B87" s="78"/>
      <c r="C87" s="37"/>
      <c r="D87" s="30" t="s">
        <v>200</v>
      </c>
      <c r="E87" s="30" t="s">
        <v>342</v>
      </c>
      <c r="F87" s="41" t="s">
        <v>523</v>
      </c>
      <c r="G87" s="56"/>
      <c r="H87" s="56"/>
      <c r="I87" s="58"/>
      <c r="M87" s="20"/>
    </row>
    <row r="88" spans="1:13" s="8" customFormat="1" ht="138" customHeight="1" x14ac:dyDescent="0.25">
      <c r="A88" s="79"/>
      <c r="B88" s="79"/>
      <c r="C88" s="182"/>
      <c r="D88" s="35" t="s">
        <v>343</v>
      </c>
      <c r="E88" s="35" t="s">
        <v>344</v>
      </c>
      <c r="F88" s="89" t="s">
        <v>524</v>
      </c>
      <c r="G88" s="35"/>
      <c r="H88" s="35"/>
      <c r="I88" s="116"/>
      <c r="M88" s="20"/>
    </row>
    <row r="89" spans="1:13" s="8" customFormat="1" ht="163.5" customHeight="1" x14ac:dyDescent="0.25">
      <c r="A89" s="52"/>
      <c r="B89" s="30"/>
      <c r="C89" s="37"/>
      <c r="D89" s="30" t="s">
        <v>345</v>
      </c>
      <c r="E89" s="30" t="s">
        <v>346</v>
      </c>
      <c r="F89" s="30" t="s">
        <v>525</v>
      </c>
      <c r="G89" s="30"/>
      <c r="H89" s="30"/>
      <c r="I89" s="30"/>
      <c r="M89" s="20"/>
    </row>
    <row r="90" spans="1:13" s="8" customFormat="1" ht="84.75" customHeight="1" x14ac:dyDescent="0.25">
      <c r="A90" s="262" t="s">
        <v>239</v>
      </c>
      <c r="B90" s="262" t="s">
        <v>240</v>
      </c>
      <c r="C90" s="75" t="s">
        <v>238</v>
      </c>
      <c r="D90" s="35"/>
      <c r="E90" s="35"/>
      <c r="F90" s="117"/>
      <c r="G90" s="164">
        <v>13986912.050000001</v>
      </c>
      <c r="H90" s="164">
        <v>13986912.050000001</v>
      </c>
      <c r="I90" s="304" t="s">
        <v>433</v>
      </c>
      <c r="M90" s="20"/>
    </row>
    <row r="91" spans="1:13" s="8" customFormat="1" ht="125.25" customHeight="1" x14ac:dyDescent="0.25">
      <c r="A91" s="263"/>
      <c r="B91" s="263"/>
      <c r="C91" s="24"/>
      <c r="D91" s="22" t="s">
        <v>241</v>
      </c>
      <c r="E91" s="22" t="s">
        <v>347</v>
      </c>
      <c r="F91" s="163" t="s">
        <v>434</v>
      </c>
      <c r="G91" s="91"/>
      <c r="H91" s="91"/>
      <c r="I91" s="305"/>
      <c r="M91" s="20"/>
    </row>
    <row r="92" spans="1:13" s="8" customFormat="1" ht="132" customHeight="1" x14ac:dyDescent="0.25">
      <c r="A92" s="80"/>
      <c r="B92" s="80"/>
      <c r="C92" s="24"/>
      <c r="D92" s="22"/>
      <c r="E92" s="22"/>
      <c r="F92" s="163" t="s">
        <v>435</v>
      </c>
      <c r="G92" s="91"/>
      <c r="H92" s="91"/>
      <c r="I92" s="23"/>
      <c r="M92" s="20"/>
    </row>
    <row r="93" spans="1:13" s="8" customFormat="1" ht="95.25" customHeight="1" x14ac:dyDescent="0.25">
      <c r="A93" s="52"/>
      <c r="B93" s="52"/>
      <c r="C93" s="37"/>
      <c r="D93" s="30"/>
      <c r="E93" s="30"/>
      <c r="F93" s="194" t="s">
        <v>436</v>
      </c>
      <c r="G93" s="34"/>
      <c r="H93" s="34"/>
      <c r="I93" s="33"/>
      <c r="M93" s="20"/>
    </row>
    <row r="94" spans="1:13" s="8" customFormat="1" ht="109.5" customHeight="1" x14ac:dyDescent="0.25">
      <c r="A94" s="188"/>
      <c r="B94" s="188"/>
      <c r="C94" s="189"/>
      <c r="D94" s="186"/>
      <c r="E94" s="186"/>
      <c r="F94" s="195" t="s">
        <v>437</v>
      </c>
      <c r="G94" s="48"/>
      <c r="H94" s="48"/>
      <c r="I94" s="47"/>
      <c r="M94" s="20"/>
    </row>
    <row r="95" spans="1:13" s="8" customFormat="1" ht="156.75" customHeight="1" x14ac:dyDescent="0.25">
      <c r="A95" s="79" t="s">
        <v>231</v>
      </c>
      <c r="B95" s="35" t="s">
        <v>232</v>
      </c>
      <c r="C95" s="75" t="s">
        <v>553</v>
      </c>
      <c r="D95" s="35" t="s">
        <v>233</v>
      </c>
      <c r="E95" s="35" t="s">
        <v>348</v>
      </c>
      <c r="F95" s="35" t="s">
        <v>537</v>
      </c>
      <c r="G95" s="35" t="s">
        <v>234</v>
      </c>
      <c r="H95" s="35" t="s">
        <v>234</v>
      </c>
      <c r="I95" s="35"/>
      <c r="M95" s="20"/>
    </row>
    <row r="96" spans="1:13" s="8" customFormat="1" ht="42" customHeight="1" x14ac:dyDescent="0.25">
      <c r="A96" s="52"/>
      <c r="B96" s="30"/>
      <c r="C96" s="37"/>
      <c r="D96" s="30"/>
      <c r="E96" s="30"/>
      <c r="F96" s="30"/>
      <c r="G96" s="30"/>
      <c r="H96" s="30"/>
      <c r="I96" s="30"/>
      <c r="M96" s="20"/>
    </row>
    <row r="97" spans="1:13" s="8" customFormat="1" ht="144" customHeight="1" x14ac:dyDescent="0.25">
      <c r="A97" s="79" t="s">
        <v>22</v>
      </c>
      <c r="B97" s="35" t="s">
        <v>229</v>
      </c>
      <c r="C97" s="75" t="s">
        <v>230</v>
      </c>
      <c r="D97" s="35" t="s">
        <v>349</v>
      </c>
      <c r="E97" s="262" t="s">
        <v>377</v>
      </c>
      <c r="F97" s="117" t="s">
        <v>526</v>
      </c>
      <c r="G97" s="164">
        <v>20000</v>
      </c>
      <c r="H97" s="164">
        <v>20000</v>
      </c>
      <c r="I97" s="79" t="s">
        <v>527</v>
      </c>
      <c r="M97" s="20"/>
    </row>
    <row r="98" spans="1:13" s="8" customFormat="1" ht="113.25" customHeight="1" x14ac:dyDescent="0.25">
      <c r="A98" s="80"/>
      <c r="B98" s="22"/>
      <c r="C98" s="24"/>
      <c r="D98" s="22"/>
      <c r="E98" s="263"/>
      <c r="F98" s="91"/>
      <c r="G98" s="22"/>
      <c r="H98" s="22"/>
      <c r="I98" s="23"/>
      <c r="M98" s="20"/>
    </row>
    <row r="99" spans="1:13" s="8" customFormat="1" ht="150" customHeight="1" x14ac:dyDescent="0.25">
      <c r="A99" s="188" t="s">
        <v>23</v>
      </c>
      <c r="B99" s="186" t="s">
        <v>250</v>
      </c>
      <c r="C99" s="185" t="s">
        <v>251</v>
      </c>
      <c r="D99" s="186" t="s">
        <v>350</v>
      </c>
      <c r="E99" s="186" t="s">
        <v>351</v>
      </c>
      <c r="F99" s="48" t="s">
        <v>438</v>
      </c>
      <c r="G99" s="225">
        <v>808600.56</v>
      </c>
      <c r="H99" s="225">
        <v>808600.56</v>
      </c>
      <c r="I99" s="47"/>
      <c r="M99" s="20"/>
    </row>
    <row r="100" spans="1:13" s="8" customFormat="1" ht="88.5" customHeight="1" x14ac:dyDescent="0.25">
      <c r="A100" s="79" t="s">
        <v>448</v>
      </c>
      <c r="B100" s="35" t="s">
        <v>450</v>
      </c>
      <c r="C100" s="182"/>
      <c r="D100" s="35" t="s">
        <v>439</v>
      </c>
      <c r="E100" s="35" t="s">
        <v>440</v>
      </c>
      <c r="F100" s="35" t="s">
        <v>440</v>
      </c>
      <c r="G100" s="117"/>
      <c r="H100" s="117"/>
      <c r="I100" s="116" t="s">
        <v>447</v>
      </c>
      <c r="M100" s="20"/>
    </row>
    <row r="101" spans="1:13" s="8" customFormat="1" ht="85.5" customHeight="1" x14ac:dyDescent="0.25">
      <c r="A101" s="80"/>
      <c r="B101" s="22"/>
      <c r="C101" s="24"/>
      <c r="D101" s="22" t="s">
        <v>441</v>
      </c>
      <c r="E101" s="22" t="s">
        <v>443</v>
      </c>
      <c r="F101" s="91" t="s">
        <v>442</v>
      </c>
      <c r="G101" s="91"/>
      <c r="H101" s="91"/>
      <c r="I101" s="23" t="s">
        <v>447</v>
      </c>
      <c r="M101" s="20"/>
    </row>
    <row r="102" spans="1:13" s="8" customFormat="1" ht="105.75" customHeight="1" x14ac:dyDescent="0.25">
      <c r="A102" s="80"/>
      <c r="B102" s="22"/>
      <c r="C102" s="24"/>
      <c r="D102" s="22" t="s">
        <v>444</v>
      </c>
      <c r="E102" s="22" t="s">
        <v>445</v>
      </c>
      <c r="F102" s="91" t="s">
        <v>446</v>
      </c>
      <c r="G102" s="91"/>
      <c r="H102" s="91"/>
      <c r="I102" s="23" t="s">
        <v>447</v>
      </c>
      <c r="M102" s="20"/>
    </row>
    <row r="103" spans="1:13" s="8" customFormat="1" ht="72.75" customHeight="1" x14ac:dyDescent="0.25">
      <c r="A103" s="52"/>
      <c r="B103" s="30"/>
      <c r="C103" s="37"/>
      <c r="D103" s="30"/>
      <c r="E103" s="30"/>
      <c r="F103" s="34"/>
      <c r="G103" s="30"/>
      <c r="H103" s="30"/>
      <c r="I103" s="33"/>
      <c r="M103" s="20"/>
    </row>
    <row r="104" spans="1:13" s="8" customFormat="1" ht="50.25" customHeight="1" x14ac:dyDescent="0.25">
      <c r="A104" s="262" t="s">
        <v>245</v>
      </c>
      <c r="B104" s="262" t="s">
        <v>246</v>
      </c>
      <c r="C104" s="255" t="s">
        <v>244</v>
      </c>
      <c r="D104" s="35"/>
      <c r="E104" s="35"/>
      <c r="F104" s="117"/>
      <c r="G104" s="164">
        <v>558000</v>
      </c>
      <c r="H104" s="164">
        <v>542648.6</v>
      </c>
      <c r="I104" s="304" t="s">
        <v>579</v>
      </c>
      <c r="M104" s="20"/>
    </row>
    <row r="105" spans="1:13" s="8" customFormat="1" ht="141" customHeight="1" x14ac:dyDescent="0.25">
      <c r="A105" s="263"/>
      <c r="B105" s="263"/>
      <c r="C105" s="256"/>
      <c r="D105" s="22" t="s">
        <v>247</v>
      </c>
      <c r="E105" s="22" t="s">
        <v>352</v>
      </c>
      <c r="F105" s="22" t="s">
        <v>430</v>
      </c>
      <c r="G105" s="91"/>
      <c r="H105" s="91"/>
      <c r="I105" s="305"/>
      <c r="M105" s="20"/>
    </row>
    <row r="106" spans="1:13" s="8" customFormat="1" ht="156" customHeight="1" x14ac:dyDescent="0.25">
      <c r="A106" s="269"/>
      <c r="B106" s="52"/>
      <c r="C106" s="33"/>
      <c r="D106" s="30" t="s">
        <v>248</v>
      </c>
      <c r="E106" s="30" t="s">
        <v>353</v>
      </c>
      <c r="F106" s="30" t="s">
        <v>431</v>
      </c>
      <c r="G106" s="30"/>
      <c r="H106" s="30"/>
      <c r="I106" s="30"/>
      <c r="M106" s="20"/>
    </row>
    <row r="107" spans="1:13" s="8" customFormat="1" ht="122.25" customHeight="1" x14ac:dyDescent="0.25">
      <c r="A107" s="186"/>
      <c r="B107" s="186"/>
      <c r="C107" s="186"/>
      <c r="D107" s="186" t="s">
        <v>249</v>
      </c>
      <c r="E107" s="186" t="s">
        <v>354</v>
      </c>
      <c r="F107" s="186" t="s">
        <v>432</v>
      </c>
      <c r="G107" s="186"/>
      <c r="H107" s="186"/>
      <c r="I107" s="186"/>
      <c r="M107" s="20"/>
    </row>
    <row r="108" spans="1:13" s="8" customFormat="1" ht="108.75" customHeight="1" x14ac:dyDescent="0.25">
      <c r="A108" s="79" t="s">
        <v>203</v>
      </c>
      <c r="B108" s="35" t="s">
        <v>208</v>
      </c>
      <c r="C108" s="75" t="s">
        <v>209</v>
      </c>
      <c r="D108" s="35" t="s">
        <v>210</v>
      </c>
      <c r="E108" s="35" t="s">
        <v>355</v>
      </c>
      <c r="F108" s="270" t="s">
        <v>528</v>
      </c>
      <c r="G108" s="164">
        <v>6455600</v>
      </c>
      <c r="H108" s="164">
        <v>6455600</v>
      </c>
      <c r="I108" s="116"/>
      <c r="M108" s="20"/>
    </row>
    <row r="109" spans="1:13" s="8" customFormat="1" ht="189.75" customHeight="1" x14ac:dyDescent="0.25">
      <c r="A109" s="80"/>
      <c r="B109" s="22"/>
      <c r="C109" s="149"/>
      <c r="D109" s="22"/>
      <c r="E109" s="22"/>
      <c r="F109" s="271"/>
      <c r="G109" s="91"/>
      <c r="H109" s="91"/>
      <c r="I109" s="23"/>
      <c r="M109" s="20"/>
    </row>
    <row r="110" spans="1:13" s="8" customFormat="1" x14ac:dyDescent="0.25">
      <c r="A110" s="52"/>
      <c r="B110" s="30"/>
      <c r="C110" s="37"/>
      <c r="D110" s="30"/>
      <c r="E110" s="30"/>
      <c r="F110" s="34"/>
      <c r="G110" s="30"/>
      <c r="H110" s="30"/>
      <c r="I110" s="33"/>
      <c r="M110" s="20"/>
    </row>
    <row r="111" spans="1:13" s="8" customFormat="1" ht="27" customHeight="1" x14ac:dyDescent="0.25">
      <c r="A111" s="262" t="s">
        <v>25</v>
      </c>
      <c r="B111" s="262" t="s">
        <v>211</v>
      </c>
      <c r="C111" s="255" t="s">
        <v>212</v>
      </c>
      <c r="D111" s="35"/>
      <c r="E111" s="35"/>
      <c r="F111" s="164"/>
      <c r="G111" s="164">
        <v>390000</v>
      </c>
      <c r="H111" s="164">
        <v>390000</v>
      </c>
      <c r="I111" s="216"/>
      <c r="M111" s="20"/>
    </row>
    <row r="112" spans="1:13" s="8" customFormat="1" ht="74.25" customHeight="1" x14ac:dyDescent="0.25">
      <c r="A112" s="263"/>
      <c r="B112" s="263"/>
      <c r="C112" s="256"/>
      <c r="D112" s="263" t="s">
        <v>356</v>
      </c>
      <c r="E112" s="287" t="s">
        <v>357</v>
      </c>
      <c r="F112" s="263" t="s">
        <v>529</v>
      </c>
      <c r="G112" s="22"/>
      <c r="H112" s="22"/>
      <c r="I112" s="22"/>
      <c r="M112" s="20"/>
    </row>
    <row r="113" spans="1:13" s="8" customFormat="1" ht="74.25" customHeight="1" x14ac:dyDescent="0.25">
      <c r="A113" s="22"/>
      <c r="B113" s="22"/>
      <c r="C113" s="24"/>
      <c r="D113" s="263"/>
      <c r="E113" s="287"/>
      <c r="F113" s="263"/>
      <c r="G113" s="22"/>
      <c r="H113" s="22"/>
      <c r="I113" s="22"/>
      <c r="M113" s="20"/>
    </row>
    <row r="114" spans="1:13" s="8" customFormat="1" ht="121.5" customHeight="1" x14ac:dyDescent="0.25">
      <c r="A114" s="30"/>
      <c r="B114" s="30"/>
      <c r="C114" s="37"/>
      <c r="D114" s="269"/>
      <c r="E114" s="288"/>
      <c r="F114" s="30"/>
      <c r="G114" s="30"/>
      <c r="H114" s="30"/>
      <c r="I114" s="30"/>
      <c r="M114" s="20"/>
    </row>
    <row r="115" spans="1:13" s="8" customFormat="1" ht="226.5" customHeight="1" x14ac:dyDescent="0.25">
      <c r="A115" s="213"/>
      <c r="B115" s="35"/>
      <c r="C115" s="182"/>
      <c r="D115" s="35" t="s">
        <v>213</v>
      </c>
      <c r="E115" s="35" t="s">
        <v>358</v>
      </c>
      <c r="F115" s="35" t="s">
        <v>530</v>
      </c>
      <c r="G115" s="35"/>
      <c r="H115" s="35"/>
      <c r="I115" s="35"/>
      <c r="M115" s="20"/>
    </row>
    <row r="116" spans="1:13" s="8" customFormat="1" ht="37.5" customHeight="1" x14ac:dyDescent="0.25">
      <c r="A116" s="215"/>
      <c r="B116" s="30"/>
      <c r="C116" s="37"/>
      <c r="D116" s="30"/>
      <c r="E116" s="30"/>
      <c r="F116" s="30"/>
      <c r="G116" s="30"/>
      <c r="H116" s="30"/>
      <c r="I116" s="30"/>
      <c r="M116" s="20"/>
    </row>
    <row r="117" spans="1:13" s="8" customFormat="1" ht="82.5" customHeight="1" x14ac:dyDescent="0.25">
      <c r="A117" s="262" t="s">
        <v>26</v>
      </c>
      <c r="B117" s="262" t="s">
        <v>214</v>
      </c>
      <c r="C117" s="70" t="s">
        <v>215</v>
      </c>
      <c r="D117" s="35"/>
      <c r="E117" s="35"/>
      <c r="F117" s="117"/>
      <c r="G117" s="117">
        <v>401000</v>
      </c>
      <c r="H117" s="117">
        <v>401000</v>
      </c>
      <c r="I117" s="116"/>
      <c r="M117" s="20"/>
    </row>
    <row r="118" spans="1:13" s="8" customFormat="1" ht="137.25" customHeight="1" x14ac:dyDescent="0.25">
      <c r="A118" s="263"/>
      <c r="B118" s="263"/>
      <c r="C118" s="24"/>
      <c r="D118" s="22" t="s">
        <v>216</v>
      </c>
      <c r="E118" s="22" t="s">
        <v>219</v>
      </c>
      <c r="F118" s="22" t="s">
        <v>538</v>
      </c>
      <c r="G118" s="22"/>
      <c r="H118" s="22"/>
      <c r="I118" s="22"/>
      <c r="M118" s="20"/>
    </row>
    <row r="119" spans="1:13" s="8" customFormat="1" ht="84.75" customHeight="1" x14ac:dyDescent="0.25">
      <c r="A119" s="69"/>
      <c r="B119" s="22"/>
      <c r="C119" s="24"/>
      <c r="D119" s="22" t="s">
        <v>217</v>
      </c>
      <c r="E119" s="22" t="s">
        <v>220</v>
      </c>
      <c r="F119" s="22" t="s">
        <v>539</v>
      </c>
      <c r="G119" s="22"/>
      <c r="H119" s="22"/>
      <c r="I119" s="22"/>
      <c r="M119" s="20"/>
    </row>
    <row r="120" spans="1:13" s="8" customFormat="1" ht="78" customHeight="1" x14ac:dyDescent="0.25">
      <c r="A120" s="52"/>
      <c r="B120" s="30"/>
      <c r="C120" s="37"/>
      <c r="D120" s="30" t="s">
        <v>218</v>
      </c>
      <c r="E120" s="30" t="s">
        <v>221</v>
      </c>
      <c r="F120" s="30" t="s">
        <v>544</v>
      </c>
      <c r="G120" s="30"/>
      <c r="H120" s="30"/>
      <c r="I120" s="30"/>
      <c r="M120" s="20"/>
    </row>
    <row r="121" spans="1:13" s="8" customFormat="1" ht="89.25" customHeight="1" x14ac:dyDescent="0.25">
      <c r="A121" s="79" t="s">
        <v>222</v>
      </c>
      <c r="B121" s="35" t="s">
        <v>223</v>
      </c>
      <c r="C121" s="75" t="s">
        <v>224</v>
      </c>
      <c r="D121" s="35" t="s">
        <v>225</v>
      </c>
      <c r="E121" s="35" t="s">
        <v>359</v>
      </c>
      <c r="F121" s="117" t="s">
        <v>501</v>
      </c>
      <c r="G121" s="164">
        <v>200000</v>
      </c>
      <c r="H121" s="164">
        <v>200000</v>
      </c>
      <c r="I121" s="35"/>
      <c r="M121" s="20"/>
    </row>
    <row r="122" spans="1:13" s="8" customFormat="1" ht="21" customHeight="1" x14ac:dyDescent="0.25">
      <c r="A122" s="215"/>
      <c r="B122" s="30"/>
      <c r="C122" s="37"/>
      <c r="D122" s="30"/>
      <c r="E122" s="30"/>
      <c r="F122" s="34"/>
      <c r="G122" s="30"/>
      <c r="H122" s="30"/>
      <c r="I122" s="30"/>
      <c r="M122" s="20"/>
    </row>
    <row r="123" spans="1:13" s="8" customFormat="1" ht="120" customHeight="1" x14ac:dyDescent="0.25">
      <c r="A123" s="79" t="s">
        <v>309</v>
      </c>
      <c r="B123" s="35" t="s">
        <v>310</v>
      </c>
      <c r="C123" s="75" t="s">
        <v>311</v>
      </c>
      <c r="D123" s="35" t="s">
        <v>312</v>
      </c>
      <c r="E123" s="35" t="s">
        <v>360</v>
      </c>
      <c r="F123" s="117" t="s">
        <v>500</v>
      </c>
      <c r="G123" s="35"/>
      <c r="H123" s="35"/>
      <c r="I123" s="262" t="s">
        <v>580</v>
      </c>
      <c r="M123" s="20"/>
    </row>
    <row r="124" spans="1:13" s="8" customFormat="1" ht="75.75" customHeight="1" x14ac:dyDescent="0.25">
      <c r="A124" s="80"/>
      <c r="B124" s="22"/>
      <c r="C124" s="24"/>
      <c r="D124" s="22" t="s">
        <v>313</v>
      </c>
      <c r="E124" s="22" t="s">
        <v>361</v>
      </c>
      <c r="F124" s="34" t="s">
        <v>500</v>
      </c>
      <c r="G124" s="22"/>
      <c r="H124" s="22"/>
      <c r="I124" s="263"/>
      <c r="M124" s="20"/>
    </row>
    <row r="125" spans="1:13" s="8" customFormat="1" ht="36" customHeight="1" x14ac:dyDescent="0.25">
      <c r="A125" s="262" t="s">
        <v>299</v>
      </c>
      <c r="B125" s="262" t="s">
        <v>297</v>
      </c>
      <c r="C125" s="255" t="s">
        <v>298</v>
      </c>
      <c r="D125" s="35"/>
      <c r="E125" s="35"/>
      <c r="F125" s="164"/>
      <c r="G125" s="164">
        <v>961495.8</v>
      </c>
      <c r="H125" s="164">
        <v>960477.79</v>
      </c>
      <c r="I125" s="90">
        <f>G125-H125</f>
        <v>1018.0100000000093</v>
      </c>
      <c r="M125" s="20"/>
    </row>
    <row r="126" spans="1:13" s="8" customFormat="1" ht="104.25" customHeight="1" x14ac:dyDescent="0.25">
      <c r="A126" s="263"/>
      <c r="B126" s="263"/>
      <c r="C126" s="256"/>
      <c r="D126" s="22" t="s">
        <v>302</v>
      </c>
      <c r="E126" s="22"/>
      <c r="F126" s="91"/>
      <c r="G126" s="22"/>
      <c r="H126" s="22"/>
      <c r="I126" s="22" t="s">
        <v>581</v>
      </c>
      <c r="M126" s="20"/>
    </row>
    <row r="127" spans="1:13" s="8" customFormat="1" ht="125.25" customHeight="1" x14ac:dyDescent="0.25">
      <c r="A127" s="263"/>
      <c r="B127" s="263"/>
      <c r="C127" s="149"/>
      <c r="D127" s="150" t="s">
        <v>301</v>
      </c>
      <c r="E127" s="151" t="s">
        <v>408</v>
      </c>
      <c r="F127" s="154" t="s">
        <v>409</v>
      </c>
      <c r="G127" s="165"/>
      <c r="H127" s="153"/>
      <c r="I127" s="23"/>
      <c r="M127" s="20"/>
    </row>
    <row r="128" spans="1:13" s="8" customFormat="1" ht="106.5" customHeight="1" x14ac:dyDescent="0.25">
      <c r="A128" s="22"/>
      <c r="B128" s="80"/>
      <c r="C128" s="24"/>
      <c r="D128" s="151" t="s">
        <v>303</v>
      </c>
      <c r="E128" s="151" t="s">
        <v>300</v>
      </c>
      <c r="F128" s="154" t="s">
        <v>411</v>
      </c>
      <c r="G128" s="165"/>
      <c r="H128" s="153"/>
      <c r="I128" s="23"/>
      <c r="M128" s="20"/>
    </row>
    <row r="129" spans="1:13" s="8" customFormat="1" ht="90.75" customHeight="1" x14ac:dyDescent="0.25">
      <c r="A129" s="22"/>
      <c r="B129" s="80"/>
      <c r="C129" s="24"/>
      <c r="D129" s="150" t="s">
        <v>304</v>
      </c>
      <c r="E129" s="151" t="s">
        <v>306</v>
      </c>
      <c r="F129" s="154" t="s">
        <v>410</v>
      </c>
      <c r="G129" s="165"/>
      <c r="H129" s="153"/>
      <c r="I129" s="23"/>
      <c r="M129" s="20"/>
    </row>
    <row r="130" spans="1:13" s="8" customFormat="1" ht="81.75" customHeight="1" x14ac:dyDescent="0.25">
      <c r="A130" s="80"/>
      <c r="B130" s="80"/>
      <c r="C130" s="24"/>
      <c r="D130" s="150" t="s">
        <v>305</v>
      </c>
      <c r="E130" s="80" t="s">
        <v>307</v>
      </c>
      <c r="F130" s="38" t="s">
        <v>412</v>
      </c>
      <c r="G130" s="165"/>
      <c r="H130" s="153"/>
      <c r="I130" s="23"/>
      <c r="M130" s="20"/>
    </row>
    <row r="131" spans="1:13" s="8" customFormat="1" x14ac:dyDescent="0.25">
      <c r="A131" s="52"/>
      <c r="B131" s="30"/>
      <c r="C131" s="30"/>
      <c r="D131" s="30"/>
      <c r="E131" s="30"/>
      <c r="F131" s="30"/>
      <c r="G131" s="30"/>
      <c r="H131" s="30"/>
      <c r="I131" s="30"/>
      <c r="M131" s="20"/>
    </row>
    <row r="132" spans="1:13" s="8" customFormat="1" ht="36" customHeight="1" x14ac:dyDescent="0.25">
      <c r="A132" s="94" t="s">
        <v>16</v>
      </c>
      <c r="B132" s="95"/>
      <c r="C132" s="96"/>
      <c r="D132" s="97"/>
      <c r="E132" s="97"/>
      <c r="F132" s="98"/>
      <c r="G132" s="98">
        <f>SUM(G12:G130)</f>
        <v>62412827.689999998</v>
      </c>
      <c r="H132" s="98">
        <f>SUM(H12:H130)</f>
        <v>52059799.890000001</v>
      </c>
      <c r="I132" s="99"/>
      <c r="M132" s="20"/>
    </row>
    <row r="133" spans="1:13" s="8" customFormat="1" ht="21" customHeight="1" x14ac:dyDescent="0.25">
      <c r="A133" s="17" t="s">
        <v>3</v>
      </c>
      <c r="B133" s="2"/>
      <c r="C133" s="3"/>
      <c r="D133" s="2"/>
      <c r="E133" s="2"/>
      <c r="F133" s="4"/>
      <c r="G133" s="4"/>
      <c r="H133" s="4"/>
      <c r="I133" s="5"/>
      <c r="M133" s="20"/>
    </row>
    <row r="134" spans="1:13" s="8" customFormat="1" ht="27" customHeight="1" x14ac:dyDescent="0.25">
      <c r="A134" s="262" t="s">
        <v>50</v>
      </c>
      <c r="B134" s="262" t="s">
        <v>362</v>
      </c>
      <c r="C134" s="255" t="s">
        <v>27</v>
      </c>
      <c r="D134" s="166"/>
      <c r="E134" s="166"/>
      <c r="F134" s="167"/>
      <c r="G134" s="167">
        <v>1563680</v>
      </c>
      <c r="H134" s="167">
        <v>1563680</v>
      </c>
      <c r="I134" s="166"/>
      <c r="M134" s="20"/>
    </row>
    <row r="135" spans="1:13" s="8" customFormat="1" ht="148.5" customHeight="1" x14ac:dyDescent="0.25">
      <c r="A135" s="263"/>
      <c r="B135" s="263"/>
      <c r="C135" s="256"/>
      <c r="D135" s="22" t="s">
        <v>48</v>
      </c>
      <c r="E135" s="80" t="s">
        <v>364</v>
      </c>
      <c r="F135" s="169" t="s">
        <v>582</v>
      </c>
      <c r="G135" s="153"/>
      <c r="H135" s="153"/>
      <c r="I135" s="23"/>
      <c r="M135" s="20"/>
    </row>
    <row r="136" spans="1:13" s="8" customFormat="1" ht="171.75" customHeight="1" x14ac:dyDescent="0.25">
      <c r="A136" s="263"/>
      <c r="B136" s="263"/>
      <c r="C136" s="149"/>
      <c r="D136" s="22" t="s">
        <v>51</v>
      </c>
      <c r="E136" s="80" t="s">
        <v>363</v>
      </c>
      <c r="F136" s="170" t="s">
        <v>583</v>
      </c>
      <c r="G136" s="153"/>
      <c r="H136" s="153"/>
      <c r="I136" s="23"/>
      <c r="M136" s="20"/>
    </row>
    <row r="137" spans="1:13" s="8" customFormat="1" ht="176.25" customHeight="1" x14ac:dyDescent="0.25">
      <c r="A137" s="22"/>
      <c r="B137" s="263"/>
      <c r="C137" s="149"/>
      <c r="D137" s="22" t="s">
        <v>52</v>
      </c>
      <c r="E137" s="80" t="s">
        <v>365</v>
      </c>
      <c r="F137" s="170" t="s">
        <v>492</v>
      </c>
      <c r="G137" s="153"/>
      <c r="H137" s="153"/>
      <c r="I137" s="23"/>
      <c r="M137" s="20"/>
    </row>
    <row r="138" spans="1:13" s="8" customFormat="1" ht="127.5" customHeight="1" x14ac:dyDescent="0.25">
      <c r="A138" s="22"/>
      <c r="B138" s="22"/>
      <c r="C138" s="149"/>
      <c r="D138" s="22" t="s">
        <v>53</v>
      </c>
      <c r="E138" s="80" t="s">
        <v>366</v>
      </c>
      <c r="F138" s="154" t="s">
        <v>493</v>
      </c>
      <c r="G138" s="153"/>
      <c r="H138" s="153"/>
      <c r="I138" s="23"/>
      <c r="M138" s="20"/>
    </row>
    <row r="139" spans="1:13" s="8" customFormat="1" ht="220.5" customHeight="1" x14ac:dyDescent="0.25">
      <c r="A139" s="22"/>
      <c r="B139" s="80"/>
      <c r="C139" s="24"/>
      <c r="D139" s="22" t="s">
        <v>54</v>
      </c>
      <c r="E139" s="80" t="s">
        <v>367</v>
      </c>
      <c r="F139" s="169" t="s">
        <v>494</v>
      </c>
      <c r="G139" s="153"/>
      <c r="H139" s="153"/>
      <c r="I139" s="23"/>
      <c r="M139" s="20"/>
    </row>
    <row r="140" spans="1:13" s="8" customFormat="1" ht="138" customHeight="1" x14ac:dyDescent="0.25">
      <c r="A140" s="22"/>
      <c r="B140" s="80"/>
      <c r="C140" s="24"/>
      <c r="D140" s="22" t="s">
        <v>55</v>
      </c>
      <c r="E140" s="80" t="s">
        <v>368</v>
      </c>
      <c r="F140" s="154" t="s">
        <v>585</v>
      </c>
      <c r="G140" s="153"/>
      <c r="H140" s="153"/>
      <c r="I140" s="171"/>
      <c r="M140" s="20"/>
    </row>
    <row r="141" spans="1:13" s="8" customFormat="1" ht="102" customHeight="1" x14ac:dyDescent="0.25">
      <c r="A141" s="22"/>
      <c r="B141" s="214"/>
      <c r="C141" s="24"/>
      <c r="D141" s="22" t="s">
        <v>56</v>
      </c>
      <c r="E141" s="214" t="s">
        <v>369</v>
      </c>
      <c r="F141" s="154" t="s">
        <v>584</v>
      </c>
      <c r="G141" s="153"/>
      <c r="H141" s="153"/>
      <c r="I141" s="214" t="s">
        <v>496</v>
      </c>
      <c r="M141" s="20"/>
    </row>
    <row r="142" spans="1:13" s="8" customFormat="1" ht="99" customHeight="1" x14ac:dyDescent="0.25">
      <c r="A142" s="30" t="s">
        <v>49</v>
      </c>
      <c r="B142" s="30" t="s">
        <v>45</v>
      </c>
      <c r="C142" s="31"/>
      <c r="D142" s="30" t="s">
        <v>46</v>
      </c>
      <c r="E142" s="215" t="s">
        <v>47</v>
      </c>
      <c r="F142" s="157" t="s">
        <v>495</v>
      </c>
      <c r="G142" s="32"/>
      <c r="H142" s="32"/>
      <c r="I142" s="215" t="s">
        <v>541</v>
      </c>
      <c r="M142" s="20"/>
    </row>
    <row r="143" spans="1:13" s="8" customFormat="1" ht="12.75" customHeight="1" x14ac:dyDescent="0.2">
      <c r="A143" s="262" t="s">
        <v>35</v>
      </c>
      <c r="B143" s="262" t="s">
        <v>36</v>
      </c>
      <c r="C143" s="255" t="s">
        <v>37</v>
      </c>
      <c r="D143" s="172"/>
      <c r="E143" s="166"/>
      <c r="F143" s="173"/>
      <c r="G143" s="173">
        <v>800000</v>
      </c>
      <c r="H143" s="173">
        <v>753516.2</v>
      </c>
      <c r="I143" s="116"/>
      <c r="M143" s="20"/>
    </row>
    <row r="144" spans="1:13" s="8" customFormat="1" ht="86.25" customHeight="1" x14ac:dyDescent="0.25">
      <c r="A144" s="263"/>
      <c r="B144" s="263"/>
      <c r="C144" s="256"/>
      <c r="D144" s="22" t="s">
        <v>38</v>
      </c>
      <c r="E144" s="80" t="s">
        <v>44</v>
      </c>
      <c r="F144" s="154" t="s">
        <v>477</v>
      </c>
      <c r="G144" s="165"/>
      <c r="H144" s="165"/>
      <c r="I144" s="23"/>
      <c r="M144" s="20"/>
    </row>
    <row r="145" spans="1:13" s="8" customFormat="1" ht="54" customHeight="1" x14ac:dyDescent="0.25">
      <c r="A145" s="30"/>
      <c r="B145" s="215"/>
      <c r="C145" s="37"/>
      <c r="D145" s="30"/>
      <c r="E145" s="215"/>
      <c r="F145" s="157" t="s">
        <v>478</v>
      </c>
      <c r="G145" s="40"/>
      <c r="H145" s="40"/>
      <c r="I145" s="33"/>
      <c r="M145" s="20"/>
    </row>
    <row r="146" spans="1:13" s="8" customFormat="1" ht="315.75" customHeight="1" x14ac:dyDescent="0.25">
      <c r="A146" s="35"/>
      <c r="B146" s="35" t="s">
        <v>58</v>
      </c>
      <c r="C146" s="182"/>
      <c r="D146" s="35" t="s">
        <v>554</v>
      </c>
      <c r="E146" s="35" t="s">
        <v>59</v>
      </c>
      <c r="F146" s="244" t="s">
        <v>479</v>
      </c>
      <c r="G146" s="148"/>
      <c r="H146" s="148"/>
      <c r="I146" s="216"/>
      <c r="M146" s="20"/>
    </row>
    <row r="147" spans="1:13" s="8" customFormat="1" ht="25.5" customHeight="1" x14ac:dyDescent="0.25">
      <c r="A147" s="56"/>
      <c r="B147" s="78"/>
      <c r="C147" s="57"/>
      <c r="D147" s="56"/>
      <c r="E147" s="56"/>
      <c r="F147" s="199"/>
      <c r="G147" s="66"/>
      <c r="H147" s="66"/>
      <c r="I147" s="58"/>
      <c r="M147" s="20"/>
    </row>
    <row r="148" spans="1:13" s="8" customFormat="1" ht="258.75" customHeight="1" x14ac:dyDescent="0.25">
      <c r="A148" s="35"/>
      <c r="B148" s="79"/>
      <c r="C148" s="182"/>
      <c r="D148" s="35" t="s">
        <v>60</v>
      </c>
      <c r="E148" s="35" t="s">
        <v>370</v>
      </c>
      <c r="F148" s="200" t="s">
        <v>480</v>
      </c>
      <c r="G148" s="148"/>
      <c r="H148" s="148"/>
      <c r="I148" s="116"/>
      <c r="M148" s="20"/>
    </row>
    <row r="149" spans="1:13" s="8" customFormat="1" ht="105" customHeight="1" x14ac:dyDescent="0.25">
      <c r="A149" s="22"/>
      <c r="B149" s="263"/>
      <c r="C149" s="24"/>
      <c r="D149" s="42" t="s">
        <v>61</v>
      </c>
      <c r="E149" s="214" t="s">
        <v>62</v>
      </c>
      <c r="F149" s="174" t="s">
        <v>481</v>
      </c>
      <c r="G149" s="165"/>
      <c r="H149" s="165"/>
      <c r="I149" s="217"/>
      <c r="M149" s="20"/>
    </row>
    <row r="150" spans="1:13" s="8" customFormat="1" ht="78.75" customHeight="1" x14ac:dyDescent="0.25">
      <c r="A150" s="30"/>
      <c r="B150" s="269"/>
      <c r="C150" s="37"/>
      <c r="D150" s="176" t="s">
        <v>40</v>
      </c>
      <c r="E150" s="215" t="s">
        <v>41</v>
      </c>
      <c r="F150" s="157" t="s">
        <v>482</v>
      </c>
      <c r="G150" s="40"/>
      <c r="H150" s="40"/>
      <c r="I150" s="33"/>
      <c r="M150" s="20"/>
    </row>
    <row r="151" spans="1:13" s="8" customFormat="1" ht="79.5" customHeight="1" x14ac:dyDescent="0.25">
      <c r="A151" s="35"/>
      <c r="B151" s="213"/>
      <c r="C151" s="182"/>
      <c r="D151" s="175" t="s">
        <v>63</v>
      </c>
      <c r="E151" s="213" t="s">
        <v>64</v>
      </c>
      <c r="F151" s="179" t="s">
        <v>483</v>
      </c>
      <c r="G151" s="65"/>
      <c r="H151" s="65"/>
      <c r="I151" s="211"/>
      <c r="M151" s="20"/>
    </row>
    <row r="152" spans="1:13" s="8" customFormat="1" ht="91.5" customHeight="1" x14ac:dyDescent="0.25">
      <c r="A152" s="263" t="s">
        <v>65</v>
      </c>
      <c r="B152" s="80" t="s">
        <v>42</v>
      </c>
      <c r="C152" s="24"/>
      <c r="D152" s="42" t="s">
        <v>66</v>
      </c>
      <c r="E152" s="80" t="s">
        <v>371</v>
      </c>
      <c r="F152" s="154" t="s">
        <v>542</v>
      </c>
      <c r="G152" s="55"/>
      <c r="H152" s="55"/>
      <c r="I152" s="82"/>
      <c r="M152" s="20"/>
    </row>
    <row r="153" spans="1:13" s="8" customFormat="1" ht="91.5" customHeight="1" x14ac:dyDescent="0.25">
      <c r="A153" s="269"/>
      <c r="B153" s="52" t="s">
        <v>43</v>
      </c>
      <c r="C153" s="37"/>
      <c r="D153" s="176" t="s">
        <v>67</v>
      </c>
      <c r="E153" s="52" t="s">
        <v>86</v>
      </c>
      <c r="F153" s="201" t="s">
        <v>484</v>
      </c>
      <c r="G153" s="66"/>
      <c r="H153" s="66"/>
      <c r="I153" s="58"/>
      <c r="M153" s="20"/>
    </row>
    <row r="154" spans="1:13" s="8" customFormat="1" ht="150" customHeight="1" x14ac:dyDescent="0.25">
      <c r="A154" s="186" t="s">
        <v>69</v>
      </c>
      <c r="B154" s="186" t="s">
        <v>68</v>
      </c>
      <c r="C154" s="189"/>
      <c r="D154" s="186" t="s">
        <v>70</v>
      </c>
      <c r="E154" s="186" t="s">
        <v>87</v>
      </c>
      <c r="F154" s="202" t="s">
        <v>485</v>
      </c>
      <c r="G154" s="203"/>
      <c r="H154" s="203"/>
      <c r="I154" s="53"/>
      <c r="M154" s="20"/>
    </row>
    <row r="155" spans="1:13" s="8" customFormat="1" ht="26.25" customHeight="1" x14ac:dyDescent="0.25">
      <c r="A155" s="262" t="s">
        <v>82</v>
      </c>
      <c r="B155" s="262" t="s">
        <v>71</v>
      </c>
      <c r="C155" s="255" t="s">
        <v>117</v>
      </c>
      <c r="D155" s="175"/>
      <c r="E155" s="35"/>
      <c r="F155" s="173"/>
      <c r="G155" s="173">
        <v>400000</v>
      </c>
      <c r="H155" s="173">
        <v>400000</v>
      </c>
      <c r="I155" s="116"/>
      <c r="M155" s="20"/>
    </row>
    <row r="156" spans="1:13" s="8" customFormat="1" ht="96" customHeight="1" x14ac:dyDescent="0.25">
      <c r="A156" s="263"/>
      <c r="B156" s="263"/>
      <c r="C156" s="256"/>
      <c r="D156" s="42" t="s">
        <v>72</v>
      </c>
      <c r="E156" s="80" t="s">
        <v>41</v>
      </c>
      <c r="F156" s="154" t="s">
        <v>486</v>
      </c>
      <c r="G156" s="165"/>
      <c r="H156" s="165"/>
      <c r="I156" s="23"/>
      <c r="M156" s="20"/>
    </row>
    <row r="157" spans="1:13" s="8" customFormat="1" ht="157.5" customHeight="1" x14ac:dyDescent="0.25">
      <c r="A157" s="269"/>
      <c r="B157" s="269"/>
      <c r="C157" s="37"/>
      <c r="D157" s="176" t="s">
        <v>39</v>
      </c>
      <c r="E157" s="52" t="s">
        <v>73</v>
      </c>
      <c r="F157" s="157" t="s">
        <v>487</v>
      </c>
      <c r="G157" s="40"/>
      <c r="H157" s="40"/>
      <c r="I157" s="33"/>
      <c r="M157" s="20"/>
    </row>
    <row r="158" spans="1:13" s="8" customFormat="1" ht="108.75" customHeight="1" x14ac:dyDescent="0.25">
      <c r="A158" s="188" t="s">
        <v>83</v>
      </c>
      <c r="B158" s="188" t="s">
        <v>84</v>
      </c>
      <c r="C158" s="185" t="s">
        <v>88</v>
      </c>
      <c r="D158" s="245" t="s">
        <v>318</v>
      </c>
      <c r="E158" s="188" t="s">
        <v>85</v>
      </c>
      <c r="F158" s="197" t="s">
        <v>488</v>
      </c>
      <c r="G158" s="246">
        <v>335548.88</v>
      </c>
      <c r="H158" s="246">
        <v>335548.88</v>
      </c>
      <c r="I158" s="47"/>
      <c r="M158" s="20"/>
    </row>
    <row r="159" spans="1:13" s="8" customFormat="1" ht="3" customHeight="1" x14ac:dyDescent="0.25">
      <c r="A159" s="80"/>
      <c r="B159" s="80"/>
      <c r="C159" s="24"/>
      <c r="D159" s="42"/>
      <c r="E159" s="80"/>
      <c r="F159" s="43"/>
      <c r="G159" s="165"/>
      <c r="H159" s="165"/>
      <c r="I159" s="23"/>
      <c r="M159" s="20"/>
    </row>
    <row r="160" spans="1:13" s="8" customFormat="1" x14ac:dyDescent="0.25">
      <c r="A160" s="262" t="s">
        <v>24</v>
      </c>
      <c r="B160" s="262" t="s">
        <v>29</v>
      </c>
      <c r="C160" s="255" t="s">
        <v>30</v>
      </c>
      <c r="D160" s="175"/>
      <c r="E160" s="213"/>
      <c r="F160" s="147"/>
      <c r="G160" s="148"/>
      <c r="H160" s="148"/>
      <c r="I160" s="216"/>
      <c r="M160" s="20"/>
    </row>
    <row r="161" spans="1:13" s="8" customFormat="1" ht="117.75" customHeight="1" x14ac:dyDescent="0.25">
      <c r="A161" s="263"/>
      <c r="B161" s="263"/>
      <c r="C161" s="256"/>
      <c r="D161" s="22" t="s">
        <v>74</v>
      </c>
      <c r="E161" s="214" t="s">
        <v>75</v>
      </c>
      <c r="F161" s="154" t="s">
        <v>500</v>
      </c>
      <c r="G161" s="153"/>
      <c r="H161" s="153"/>
      <c r="I161" s="214" t="s">
        <v>586</v>
      </c>
      <c r="M161" s="20"/>
    </row>
    <row r="162" spans="1:13" s="8" customFormat="1" ht="114" customHeight="1" x14ac:dyDescent="0.25">
      <c r="A162" s="22"/>
      <c r="B162" s="214"/>
      <c r="C162" s="24"/>
      <c r="D162" s="22" t="s">
        <v>77</v>
      </c>
      <c r="E162" s="214" t="s">
        <v>78</v>
      </c>
      <c r="F162" s="174" t="s">
        <v>533</v>
      </c>
      <c r="G162" s="229">
        <v>87000</v>
      </c>
      <c r="H162" s="229">
        <v>87000</v>
      </c>
      <c r="I162" s="217"/>
      <c r="M162" s="20"/>
    </row>
    <row r="163" spans="1:13" s="8" customFormat="1" ht="74.25" customHeight="1" x14ac:dyDescent="0.25">
      <c r="A163" s="22"/>
      <c r="B163" s="80"/>
      <c r="C163" s="24"/>
      <c r="D163" s="22" t="s">
        <v>76</v>
      </c>
      <c r="E163" s="80" t="s">
        <v>79</v>
      </c>
      <c r="F163" s="154" t="s">
        <v>534</v>
      </c>
      <c r="G163" s="153"/>
      <c r="H163" s="153"/>
      <c r="I163" s="23"/>
      <c r="M163" s="20"/>
    </row>
    <row r="164" spans="1:13" s="8" customFormat="1" ht="111.75" customHeight="1" x14ac:dyDescent="0.25">
      <c r="A164" s="30"/>
      <c r="B164" s="52"/>
      <c r="C164" s="37"/>
      <c r="D164" s="30" t="s">
        <v>80</v>
      </c>
      <c r="E164" s="52" t="s">
        <v>81</v>
      </c>
      <c r="F164" s="157" t="s">
        <v>497</v>
      </c>
      <c r="G164" s="32"/>
      <c r="H164" s="32"/>
      <c r="I164" s="80" t="s">
        <v>586</v>
      </c>
      <c r="M164" s="20"/>
    </row>
    <row r="165" spans="1:13" s="8" customFormat="1" ht="30" customHeight="1" x14ac:dyDescent="0.25">
      <c r="A165" s="262" t="s">
        <v>118</v>
      </c>
      <c r="B165" s="262" t="s">
        <v>175</v>
      </c>
      <c r="C165" s="255" t="s">
        <v>174</v>
      </c>
      <c r="D165" s="22"/>
      <c r="E165" s="80"/>
      <c r="F165" s="177"/>
      <c r="G165" s="177">
        <v>427000</v>
      </c>
      <c r="H165" s="177">
        <v>427000</v>
      </c>
      <c r="I165" s="304"/>
      <c r="M165" s="20"/>
    </row>
    <row r="166" spans="1:13" s="8" customFormat="1" ht="94.5" customHeight="1" x14ac:dyDescent="0.25">
      <c r="A166" s="263"/>
      <c r="B166" s="263"/>
      <c r="C166" s="256"/>
      <c r="D166" s="22" t="s">
        <v>180</v>
      </c>
      <c r="E166" s="80" t="s">
        <v>181</v>
      </c>
      <c r="F166" s="154" t="s">
        <v>518</v>
      </c>
      <c r="G166" s="153"/>
      <c r="H166" s="153"/>
      <c r="I166" s="305"/>
      <c r="M166" s="20"/>
    </row>
    <row r="167" spans="1:13" s="8" customFormat="1" ht="126" customHeight="1" x14ac:dyDescent="0.25">
      <c r="A167" s="22"/>
      <c r="B167" s="80"/>
      <c r="C167" s="24"/>
      <c r="D167" s="22" t="s">
        <v>176</v>
      </c>
      <c r="E167" s="80" t="s">
        <v>372</v>
      </c>
      <c r="F167" s="169" t="s">
        <v>519</v>
      </c>
      <c r="G167" s="153"/>
      <c r="H167" s="153"/>
      <c r="I167" s="23"/>
      <c r="M167" s="20"/>
    </row>
    <row r="168" spans="1:13" s="8" customFormat="1" ht="79.5" customHeight="1" x14ac:dyDescent="0.25">
      <c r="A168" s="30"/>
      <c r="B168" s="215"/>
      <c r="C168" s="37"/>
      <c r="D168" s="30" t="s">
        <v>178</v>
      </c>
      <c r="E168" s="215" t="s">
        <v>179</v>
      </c>
      <c r="F168" s="157" t="s">
        <v>498</v>
      </c>
      <c r="G168" s="32"/>
      <c r="H168" s="32"/>
      <c r="I168" s="215" t="s">
        <v>587</v>
      </c>
      <c r="M168" s="20"/>
    </row>
    <row r="169" spans="1:13" s="8" customFormat="1" ht="119.25" customHeight="1" x14ac:dyDescent="0.25">
      <c r="A169" s="186"/>
      <c r="B169" s="188"/>
      <c r="C169" s="189"/>
      <c r="D169" s="186" t="s">
        <v>177</v>
      </c>
      <c r="E169" s="188" t="s">
        <v>182</v>
      </c>
      <c r="F169" s="197" t="s">
        <v>520</v>
      </c>
      <c r="G169" s="198"/>
      <c r="H169" s="198"/>
      <c r="I169" s="47"/>
      <c r="M169" s="20"/>
    </row>
    <row r="170" spans="1:13" s="8" customFormat="1" ht="98.25" customHeight="1" x14ac:dyDescent="0.25">
      <c r="A170" s="35" t="s">
        <v>119</v>
      </c>
      <c r="B170" s="79" t="s">
        <v>120</v>
      </c>
      <c r="C170" s="75" t="s">
        <v>121</v>
      </c>
      <c r="D170" s="35" t="s">
        <v>122</v>
      </c>
      <c r="E170" s="79" t="s">
        <v>123</v>
      </c>
      <c r="F170" s="178" t="s">
        <v>498</v>
      </c>
      <c r="G170" s="173">
        <v>200000</v>
      </c>
      <c r="H170" s="178" t="s">
        <v>499</v>
      </c>
      <c r="I170" s="262" t="s">
        <v>588</v>
      </c>
      <c r="M170" s="20"/>
    </row>
    <row r="171" spans="1:13" s="8" customFormat="1" ht="105.75" customHeight="1" x14ac:dyDescent="0.25">
      <c r="A171" s="30"/>
      <c r="B171" s="52"/>
      <c r="C171" s="37"/>
      <c r="D171" s="30" t="s">
        <v>124</v>
      </c>
      <c r="E171" s="52" t="s">
        <v>125</v>
      </c>
      <c r="F171" s="44"/>
      <c r="G171" s="32"/>
      <c r="H171" s="32"/>
      <c r="I171" s="269"/>
      <c r="M171" s="20"/>
    </row>
    <row r="172" spans="1:13" s="8" customFormat="1" ht="120.75" customHeight="1" x14ac:dyDescent="0.25">
      <c r="A172" s="35" t="s">
        <v>254</v>
      </c>
      <c r="B172" s="79" t="s">
        <v>252</v>
      </c>
      <c r="C172" s="75" t="s">
        <v>253</v>
      </c>
      <c r="D172" s="35" t="s">
        <v>255</v>
      </c>
      <c r="E172" s="79" t="s">
        <v>256</v>
      </c>
      <c r="F172" s="179" t="s">
        <v>476</v>
      </c>
      <c r="G172" s="173">
        <v>297500</v>
      </c>
      <c r="H172" s="173">
        <v>297500</v>
      </c>
      <c r="I172" s="116"/>
      <c r="M172" s="20"/>
    </row>
    <row r="173" spans="1:13" s="8" customFormat="1" ht="27" customHeight="1" x14ac:dyDescent="0.25">
      <c r="A173" s="30"/>
      <c r="B173" s="52"/>
      <c r="C173" s="37"/>
      <c r="D173" s="30"/>
      <c r="E173" s="52"/>
      <c r="F173" s="44"/>
      <c r="G173" s="32"/>
      <c r="H173" s="32"/>
      <c r="I173" s="33"/>
      <c r="M173" s="20"/>
    </row>
    <row r="174" spans="1:13" s="8" customFormat="1" ht="30.75" customHeight="1" x14ac:dyDescent="0.25">
      <c r="A174" s="262" t="s">
        <v>281</v>
      </c>
      <c r="B174" s="262" t="s">
        <v>373</v>
      </c>
      <c r="C174" s="256" t="s">
        <v>314</v>
      </c>
      <c r="D174" s="22"/>
      <c r="E174" s="80"/>
      <c r="F174" s="177"/>
      <c r="G174" s="230">
        <v>2500000</v>
      </c>
      <c r="H174" s="230">
        <v>2500000</v>
      </c>
      <c r="I174" s="304" t="s">
        <v>589</v>
      </c>
      <c r="M174" s="20"/>
    </row>
    <row r="175" spans="1:13" s="8" customFormat="1" ht="78.75" customHeight="1" x14ac:dyDescent="0.25">
      <c r="A175" s="263"/>
      <c r="B175" s="263"/>
      <c r="C175" s="256"/>
      <c r="D175" s="22" t="s">
        <v>282</v>
      </c>
      <c r="E175" s="80" t="s">
        <v>286</v>
      </c>
      <c r="F175" s="154" t="s">
        <v>397</v>
      </c>
      <c r="G175" s="153"/>
      <c r="H175" s="153"/>
      <c r="I175" s="305"/>
      <c r="M175" s="20"/>
    </row>
    <row r="176" spans="1:13" s="8" customFormat="1" ht="94.5" customHeight="1" x14ac:dyDescent="0.25">
      <c r="A176" s="263"/>
      <c r="B176" s="263"/>
      <c r="C176" s="149"/>
      <c r="D176" s="150" t="s">
        <v>283</v>
      </c>
      <c r="E176" s="80" t="s">
        <v>285</v>
      </c>
      <c r="F176" s="154" t="s">
        <v>398</v>
      </c>
      <c r="G176" s="153"/>
      <c r="H176" s="153"/>
      <c r="I176" s="23"/>
      <c r="M176" s="20"/>
    </row>
    <row r="177" spans="1:13" s="8" customFormat="1" ht="99" customHeight="1" x14ac:dyDescent="0.25">
      <c r="A177" s="30"/>
      <c r="B177" s="30"/>
      <c r="C177" s="31"/>
      <c r="D177" s="155" t="s">
        <v>374</v>
      </c>
      <c r="E177" s="215" t="s">
        <v>375</v>
      </c>
      <c r="F177" s="157" t="s">
        <v>399</v>
      </c>
      <c r="G177" s="32"/>
      <c r="H177" s="32"/>
      <c r="I177" s="33"/>
      <c r="M177" s="20"/>
    </row>
    <row r="178" spans="1:13" s="8" customFormat="1" ht="89.25" customHeight="1" x14ac:dyDescent="0.25">
      <c r="A178" s="186"/>
      <c r="B178" s="186"/>
      <c r="C178" s="196"/>
      <c r="D178" s="247" t="s">
        <v>284</v>
      </c>
      <c r="E178" s="188" t="s">
        <v>287</v>
      </c>
      <c r="F178" s="197" t="s">
        <v>287</v>
      </c>
      <c r="G178" s="198"/>
      <c r="H178" s="198"/>
      <c r="I178" s="47"/>
      <c r="M178" s="20"/>
    </row>
    <row r="179" spans="1:13" s="9" customFormat="1" ht="127.5" customHeight="1" x14ac:dyDescent="0.25">
      <c r="A179" s="35" t="s">
        <v>104</v>
      </c>
      <c r="B179" s="35" t="s">
        <v>158</v>
      </c>
      <c r="C179" s="75" t="s">
        <v>290</v>
      </c>
      <c r="D179" s="35" t="s">
        <v>106</v>
      </c>
      <c r="E179" s="79" t="s">
        <v>376</v>
      </c>
      <c r="F179" s="179" t="s">
        <v>497</v>
      </c>
      <c r="G179" s="180"/>
      <c r="H179" s="148"/>
      <c r="I179" s="79" t="s">
        <v>590</v>
      </c>
    </row>
    <row r="180" spans="1:13" s="9" customFormat="1" ht="30.75" customHeight="1" x14ac:dyDescent="0.25">
      <c r="A180" s="30"/>
      <c r="B180" s="30"/>
      <c r="C180" s="37"/>
      <c r="D180" s="30"/>
      <c r="E180" s="52"/>
      <c r="F180" s="44"/>
      <c r="G180" s="45"/>
      <c r="H180" s="40"/>
      <c r="I180" s="33"/>
    </row>
    <row r="181" spans="1:13" s="9" customFormat="1" ht="124.5" customHeight="1" x14ac:dyDescent="0.25">
      <c r="A181" s="79" t="s">
        <v>291</v>
      </c>
      <c r="B181" s="80" t="s">
        <v>107</v>
      </c>
      <c r="C181" s="76" t="s">
        <v>591</v>
      </c>
      <c r="D181" s="22" t="s">
        <v>555</v>
      </c>
      <c r="E181" s="80" t="s">
        <v>108</v>
      </c>
      <c r="F181" s="154" t="s">
        <v>531</v>
      </c>
      <c r="G181" s="181" t="s">
        <v>532</v>
      </c>
      <c r="H181" s="181" t="s">
        <v>532</v>
      </c>
      <c r="I181" s="23"/>
    </row>
    <row r="182" spans="1:13" s="9" customFormat="1" x14ac:dyDescent="0.25">
      <c r="A182" s="30"/>
      <c r="B182" s="52"/>
      <c r="C182" s="37"/>
      <c r="D182" s="30"/>
      <c r="E182" s="52"/>
      <c r="F182" s="46"/>
      <c r="G182" s="32"/>
      <c r="H182" s="32"/>
      <c r="I182" s="33"/>
    </row>
    <row r="183" spans="1:13" s="9" customFormat="1" ht="17.25" customHeight="1" x14ac:dyDescent="0.25">
      <c r="A183" s="100" t="s">
        <v>17</v>
      </c>
      <c r="B183" s="101"/>
      <c r="C183" s="68"/>
      <c r="D183" s="102"/>
      <c r="E183" s="103"/>
      <c r="F183" s="139"/>
      <c r="G183" s="104">
        <f>SUM(G134:G181)</f>
        <v>6610728.8799999999</v>
      </c>
      <c r="H183" s="104">
        <f>SUM(H134:H181)</f>
        <v>6364245.0800000001</v>
      </c>
      <c r="I183" s="99"/>
    </row>
    <row r="184" spans="1:13" ht="19.5" customHeight="1" x14ac:dyDescent="0.25">
      <c r="A184" s="257" t="s">
        <v>18</v>
      </c>
      <c r="B184" s="258"/>
      <c r="C184" s="258"/>
      <c r="D184" s="258"/>
      <c r="E184" s="258"/>
      <c r="F184" s="258"/>
      <c r="G184" s="258"/>
      <c r="H184" s="258"/>
      <c r="I184" s="259"/>
      <c r="M184" s="7"/>
    </row>
    <row r="185" spans="1:13" ht="25.5" x14ac:dyDescent="0.25">
      <c r="A185" s="295" t="s">
        <v>19</v>
      </c>
      <c r="B185" s="296"/>
      <c r="C185" s="297"/>
      <c r="D185" s="109" t="s">
        <v>387</v>
      </c>
      <c r="E185" s="109" t="s">
        <v>388</v>
      </c>
      <c r="F185" s="298" t="s">
        <v>390</v>
      </c>
      <c r="G185" s="299"/>
      <c r="H185" s="300"/>
      <c r="I185" s="110" t="s">
        <v>381</v>
      </c>
      <c r="M185" s="7"/>
    </row>
    <row r="186" spans="1:13" x14ac:dyDescent="0.25">
      <c r="A186" s="301">
        <v>10</v>
      </c>
      <c r="B186" s="302"/>
      <c r="C186" s="303"/>
      <c r="D186" s="111">
        <v>11</v>
      </c>
      <c r="E186" s="111">
        <v>12</v>
      </c>
      <c r="F186" s="112"/>
      <c r="G186" s="113" t="s">
        <v>389</v>
      </c>
      <c r="H186" s="114"/>
      <c r="I186" s="115">
        <v>14</v>
      </c>
      <c r="M186" s="7"/>
    </row>
    <row r="187" spans="1:13" x14ac:dyDescent="0.25">
      <c r="A187" s="265" t="s">
        <v>34</v>
      </c>
      <c r="B187" s="266"/>
      <c r="C187" s="267"/>
      <c r="D187" s="47">
        <v>16.829999999999998</v>
      </c>
      <c r="E187" s="48">
        <v>372000</v>
      </c>
      <c r="F187" s="135">
        <f>E187*0.75</f>
        <v>279000</v>
      </c>
      <c r="G187" s="49"/>
      <c r="H187" s="50"/>
      <c r="I187" s="18"/>
      <c r="M187" s="7"/>
    </row>
    <row r="188" spans="1:13" x14ac:dyDescent="0.25">
      <c r="A188" s="265" t="s">
        <v>57</v>
      </c>
      <c r="B188" s="266"/>
      <c r="C188" s="267"/>
      <c r="D188" s="47">
        <v>15.83</v>
      </c>
      <c r="E188" s="48">
        <v>2104412.5</v>
      </c>
      <c r="F188" s="51">
        <f>E188*0.75</f>
        <v>1578309.375</v>
      </c>
      <c r="G188" s="49"/>
      <c r="H188" s="50"/>
      <c r="I188" s="136"/>
      <c r="M188" s="7"/>
    </row>
    <row r="189" spans="1:13" ht="33.75" x14ac:dyDescent="0.25">
      <c r="A189" s="265" t="s">
        <v>401</v>
      </c>
      <c r="B189" s="266"/>
      <c r="C189" s="267"/>
      <c r="D189" s="47">
        <v>18.920000000000002</v>
      </c>
      <c r="E189" s="48">
        <v>944529.31</v>
      </c>
      <c r="F189" s="51">
        <f t="shared" ref="F189:F199" si="0">E189*0.75</f>
        <v>708396.98250000004</v>
      </c>
      <c r="G189" s="49"/>
      <c r="H189" s="50"/>
      <c r="I189" s="128" t="s">
        <v>407</v>
      </c>
      <c r="M189" s="7"/>
    </row>
    <row r="190" spans="1:13" x14ac:dyDescent="0.25">
      <c r="A190" s="265" t="s">
        <v>170</v>
      </c>
      <c r="B190" s="266"/>
      <c r="C190" s="267"/>
      <c r="D190" s="47">
        <v>14.5</v>
      </c>
      <c r="E190" s="48">
        <v>1179695.5</v>
      </c>
      <c r="F190" s="51">
        <f t="shared" si="0"/>
        <v>884771.625</v>
      </c>
      <c r="G190" s="49"/>
      <c r="H190" s="50"/>
      <c r="I190" s="18"/>
      <c r="M190" s="7"/>
    </row>
    <row r="191" spans="1:13" ht="66.75" customHeight="1" x14ac:dyDescent="0.25">
      <c r="A191" s="289" t="s">
        <v>152</v>
      </c>
      <c r="B191" s="290"/>
      <c r="C191" s="291"/>
      <c r="D191" s="231">
        <v>17.5</v>
      </c>
      <c r="E191" s="232">
        <v>1500000</v>
      </c>
      <c r="F191" s="240" t="s">
        <v>604</v>
      </c>
      <c r="G191" s="238" t="s">
        <v>592</v>
      </c>
      <c r="H191" s="233"/>
      <c r="I191" s="239" t="s">
        <v>595</v>
      </c>
      <c r="M191" s="7"/>
    </row>
    <row r="192" spans="1:13" ht="72.75" customHeight="1" x14ac:dyDescent="0.25">
      <c r="A192" s="289" t="s">
        <v>153</v>
      </c>
      <c r="B192" s="290"/>
      <c r="C192" s="291"/>
      <c r="D192" s="231">
        <v>18.670000000000002</v>
      </c>
      <c r="E192" s="232">
        <v>1400000</v>
      </c>
      <c r="F192" s="240" t="s">
        <v>603</v>
      </c>
      <c r="G192" s="238" t="s">
        <v>592</v>
      </c>
      <c r="H192" s="233"/>
      <c r="I192" s="239" t="s">
        <v>593</v>
      </c>
      <c r="M192" s="7"/>
    </row>
    <row r="193" spans="1:34" ht="33.75" customHeight="1" x14ac:dyDescent="0.25">
      <c r="A193" s="265" t="s">
        <v>154</v>
      </c>
      <c r="B193" s="266"/>
      <c r="C193" s="267"/>
      <c r="D193" s="47"/>
      <c r="E193" s="48"/>
      <c r="F193" s="51">
        <f t="shared" si="0"/>
        <v>0</v>
      </c>
      <c r="G193" s="49"/>
      <c r="H193" s="50"/>
      <c r="I193" s="137" t="s">
        <v>489</v>
      </c>
      <c r="M193" s="7"/>
    </row>
    <row r="194" spans="1:34" ht="79.5" customHeight="1" x14ac:dyDescent="0.25">
      <c r="A194" s="289" t="s">
        <v>164</v>
      </c>
      <c r="B194" s="290"/>
      <c r="C194" s="291"/>
      <c r="D194" s="231">
        <v>18</v>
      </c>
      <c r="E194" s="232">
        <v>2000000</v>
      </c>
      <c r="F194" s="240" t="s">
        <v>602</v>
      </c>
      <c r="G194" s="238" t="s">
        <v>592</v>
      </c>
      <c r="H194" s="233"/>
      <c r="I194" s="239" t="s">
        <v>595</v>
      </c>
      <c r="M194" s="7"/>
    </row>
    <row r="195" spans="1:34" ht="24" x14ac:dyDescent="0.25">
      <c r="A195" s="281" t="s">
        <v>165</v>
      </c>
      <c r="B195" s="282"/>
      <c r="C195" s="283"/>
      <c r="D195" s="121"/>
      <c r="E195" s="122"/>
      <c r="F195" s="123"/>
      <c r="G195" s="124"/>
      <c r="H195" s="125"/>
      <c r="I195" s="248" t="s">
        <v>606</v>
      </c>
      <c r="M195" s="7"/>
    </row>
    <row r="196" spans="1:34" ht="15.75" customHeight="1" x14ac:dyDescent="0.25">
      <c r="A196" s="265" t="s">
        <v>166</v>
      </c>
      <c r="B196" s="266"/>
      <c r="C196" s="267"/>
      <c r="D196" s="47">
        <v>11.5</v>
      </c>
      <c r="E196" s="48">
        <v>710000</v>
      </c>
      <c r="F196" s="51">
        <f>E196*0.5</f>
        <v>355000</v>
      </c>
      <c r="G196" s="49"/>
      <c r="H196" s="50"/>
      <c r="I196" s="137"/>
      <c r="M196" s="7"/>
    </row>
    <row r="197" spans="1:34" ht="15.75" customHeight="1" x14ac:dyDescent="0.25">
      <c r="A197" s="265" t="s">
        <v>167</v>
      </c>
      <c r="B197" s="266"/>
      <c r="C197" s="267"/>
      <c r="D197" s="47">
        <v>5</v>
      </c>
      <c r="E197" s="48">
        <v>350000</v>
      </c>
      <c r="F197" s="51" t="s">
        <v>607</v>
      </c>
      <c r="G197" s="49"/>
      <c r="H197" s="50"/>
      <c r="I197" s="137"/>
      <c r="M197" s="7"/>
    </row>
    <row r="198" spans="1:34" ht="18.75" customHeight="1" x14ac:dyDescent="0.25">
      <c r="A198" s="281" t="s">
        <v>156</v>
      </c>
      <c r="B198" s="282"/>
      <c r="C198" s="283"/>
      <c r="D198" s="121">
        <v>17.420000000000002</v>
      </c>
      <c r="E198" s="122">
        <v>17761832.84</v>
      </c>
      <c r="F198" s="123">
        <f t="shared" ref="F198" si="1">E198*0.75</f>
        <v>13321374.629999999</v>
      </c>
      <c r="G198" s="124"/>
      <c r="H198" s="125"/>
      <c r="I198" s="138"/>
      <c r="M198" s="7"/>
    </row>
    <row r="199" spans="1:34" ht="15.75" customHeight="1" x14ac:dyDescent="0.25">
      <c r="A199" s="265" t="s">
        <v>155</v>
      </c>
      <c r="B199" s="266"/>
      <c r="C199" s="267"/>
      <c r="D199" s="47">
        <v>17.170000000000002</v>
      </c>
      <c r="E199" s="48">
        <v>1096806</v>
      </c>
      <c r="F199" s="51">
        <f t="shared" si="0"/>
        <v>822604.5</v>
      </c>
      <c r="G199" s="49"/>
      <c r="H199" s="50"/>
      <c r="I199" s="138"/>
      <c r="M199" s="7"/>
    </row>
    <row r="200" spans="1:34" ht="15.75" customHeight="1" x14ac:dyDescent="0.25">
      <c r="A200" s="265" t="s">
        <v>171</v>
      </c>
      <c r="B200" s="266"/>
      <c r="C200" s="267"/>
      <c r="D200" s="47">
        <v>13.17</v>
      </c>
      <c r="E200" s="48">
        <v>629000</v>
      </c>
      <c r="F200" s="51">
        <f t="shared" ref="F200:F204" si="2">E200*0.5</f>
        <v>314500</v>
      </c>
      <c r="G200" s="49"/>
      <c r="H200" s="50"/>
      <c r="I200" s="137"/>
      <c r="M200" s="7"/>
    </row>
    <row r="201" spans="1:34" ht="81" customHeight="1" x14ac:dyDescent="0.25">
      <c r="A201" s="289" t="s">
        <v>173</v>
      </c>
      <c r="B201" s="290"/>
      <c r="C201" s="291"/>
      <c r="D201" s="231">
        <v>13.42</v>
      </c>
      <c r="E201" s="232">
        <v>1700000</v>
      </c>
      <c r="F201" s="240" t="s">
        <v>601</v>
      </c>
      <c r="G201" s="238" t="s">
        <v>592</v>
      </c>
      <c r="H201" s="233"/>
      <c r="I201" s="239" t="s">
        <v>595</v>
      </c>
      <c r="M201" s="7"/>
    </row>
    <row r="202" spans="1:34" ht="25.5" customHeight="1" x14ac:dyDescent="0.25">
      <c r="A202" s="265" t="s">
        <v>33</v>
      </c>
      <c r="B202" s="266"/>
      <c r="C202" s="267"/>
      <c r="D202" s="47">
        <v>12.92</v>
      </c>
      <c r="E202" s="48">
        <v>834263</v>
      </c>
      <c r="F202" s="51">
        <f t="shared" si="2"/>
        <v>417131.5</v>
      </c>
      <c r="G202" s="49"/>
      <c r="H202" s="50"/>
      <c r="I202" s="137"/>
      <c r="M202" s="7"/>
    </row>
    <row r="203" spans="1:34" ht="32.25" customHeight="1" x14ac:dyDescent="0.25">
      <c r="A203" s="265" t="s">
        <v>257</v>
      </c>
      <c r="B203" s="266"/>
      <c r="C203" s="267"/>
      <c r="D203" s="47">
        <v>5.5</v>
      </c>
      <c r="E203" s="48">
        <v>800000</v>
      </c>
      <c r="F203" s="51">
        <f>E203*0.25</f>
        <v>200000</v>
      </c>
      <c r="G203" s="49"/>
      <c r="H203" s="50"/>
      <c r="I203" s="18" t="s">
        <v>400</v>
      </c>
      <c r="M203" s="7"/>
    </row>
    <row r="204" spans="1:34" ht="24" customHeight="1" x14ac:dyDescent="0.25">
      <c r="A204" s="265" t="s">
        <v>258</v>
      </c>
      <c r="B204" s="266"/>
      <c r="C204" s="267"/>
      <c r="D204" s="47">
        <v>10.25</v>
      </c>
      <c r="E204" s="48">
        <v>600000</v>
      </c>
      <c r="F204" s="51">
        <f t="shared" si="2"/>
        <v>300000</v>
      </c>
      <c r="G204" s="49"/>
      <c r="H204" s="50"/>
      <c r="I204" s="18"/>
      <c r="M204" s="7"/>
    </row>
    <row r="205" spans="1:34" ht="24" customHeight="1" x14ac:dyDescent="0.25">
      <c r="A205" s="289" t="s">
        <v>259</v>
      </c>
      <c r="B205" s="290"/>
      <c r="C205" s="291"/>
      <c r="D205" s="231">
        <v>11.49</v>
      </c>
      <c r="E205" s="232">
        <v>600000</v>
      </c>
      <c r="F205" s="242" t="s">
        <v>597</v>
      </c>
      <c r="G205" s="238" t="s">
        <v>592</v>
      </c>
      <c r="H205" s="233"/>
      <c r="I205" s="284" t="s">
        <v>596</v>
      </c>
      <c r="M205" s="7"/>
      <c r="AH205" s="241"/>
    </row>
    <row r="206" spans="1:34" ht="19.5" customHeight="1" x14ac:dyDescent="0.25">
      <c r="A206" s="289" t="s">
        <v>260</v>
      </c>
      <c r="B206" s="290"/>
      <c r="C206" s="291"/>
      <c r="D206" s="231">
        <v>12.24</v>
      </c>
      <c r="E206" s="232">
        <v>650000</v>
      </c>
      <c r="F206" s="242" t="s">
        <v>598</v>
      </c>
      <c r="G206" s="238" t="s">
        <v>592</v>
      </c>
      <c r="H206" s="233"/>
      <c r="I206" s="285"/>
      <c r="M206" s="7"/>
      <c r="AH206" s="241"/>
    </row>
    <row r="207" spans="1:34" ht="20.25" customHeight="1" x14ac:dyDescent="0.25">
      <c r="A207" s="289" t="s">
        <v>288</v>
      </c>
      <c r="B207" s="290"/>
      <c r="C207" s="291"/>
      <c r="D207" s="231">
        <v>6.49</v>
      </c>
      <c r="E207" s="232">
        <v>800000</v>
      </c>
      <c r="F207" s="242" t="s">
        <v>599</v>
      </c>
      <c r="G207" s="238" t="s">
        <v>592</v>
      </c>
      <c r="H207" s="233"/>
      <c r="I207" s="285"/>
      <c r="M207" s="7"/>
      <c r="AH207" s="241"/>
    </row>
    <row r="208" spans="1:34" ht="15.75" customHeight="1" x14ac:dyDescent="0.25">
      <c r="A208" s="292" t="s">
        <v>280</v>
      </c>
      <c r="B208" s="293"/>
      <c r="C208" s="294"/>
      <c r="D208" s="234">
        <v>11.99</v>
      </c>
      <c r="E208" s="235">
        <v>650000</v>
      </c>
      <c r="F208" s="242" t="s">
        <v>598</v>
      </c>
      <c r="G208" s="238" t="s">
        <v>592</v>
      </c>
      <c r="H208" s="236"/>
      <c r="I208" s="285"/>
      <c r="M208" s="7"/>
      <c r="AH208" s="241"/>
    </row>
    <row r="209" spans="1:34" ht="23.25" customHeight="1" x14ac:dyDescent="0.25">
      <c r="A209" s="289" t="s">
        <v>168</v>
      </c>
      <c r="B209" s="290"/>
      <c r="C209" s="291"/>
      <c r="D209" s="231">
        <v>18.260000000000002</v>
      </c>
      <c r="E209" s="232">
        <v>196829</v>
      </c>
      <c r="F209" s="242" t="s">
        <v>600</v>
      </c>
      <c r="G209" s="238" t="s">
        <v>592</v>
      </c>
      <c r="H209" s="233"/>
      <c r="I209" s="286"/>
      <c r="M209" s="7"/>
      <c r="AH209" s="241"/>
    </row>
    <row r="210" spans="1:34" ht="18" customHeight="1" x14ac:dyDescent="0.25">
      <c r="A210" s="265" t="s">
        <v>169</v>
      </c>
      <c r="B210" s="266"/>
      <c r="C210" s="267"/>
      <c r="D210" s="47">
        <v>19.760000000000002</v>
      </c>
      <c r="E210" s="48">
        <v>788696</v>
      </c>
      <c r="F210" s="51">
        <f>E210*0.75</f>
        <v>591522</v>
      </c>
      <c r="G210" s="49"/>
      <c r="H210" s="50"/>
      <c r="I210" s="18"/>
      <c r="M210" s="7"/>
    </row>
    <row r="211" spans="1:34" ht="15" customHeight="1" x14ac:dyDescent="0.25">
      <c r="A211" s="265" t="s">
        <v>172</v>
      </c>
      <c r="B211" s="266"/>
      <c r="C211" s="267"/>
      <c r="D211" s="47">
        <v>14.5</v>
      </c>
      <c r="E211" s="48">
        <v>102727649.22</v>
      </c>
      <c r="F211" s="51">
        <f>E211*0.5</f>
        <v>51363824.609999999</v>
      </c>
      <c r="G211" s="49"/>
      <c r="H211" s="50"/>
      <c r="I211" s="18"/>
      <c r="M211" s="7"/>
    </row>
    <row r="212" spans="1:34" ht="21" customHeight="1" x14ac:dyDescent="0.25">
      <c r="A212" s="281" t="s">
        <v>594</v>
      </c>
      <c r="B212" s="282"/>
      <c r="C212" s="283"/>
      <c r="D212" s="121">
        <v>16.829999999999998</v>
      </c>
      <c r="E212" s="122">
        <v>52382759.719999999</v>
      </c>
      <c r="F212" s="123">
        <f>E212*0.75</f>
        <v>39287069.789999999</v>
      </c>
      <c r="G212" s="124"/>
      <c r="H212" s="125"/>
      <c r="I212" s="126"/>
      <c r="M212" s="7"/>
    </row>
    <row r="213" spans="1:34" ht="18" customHeight="1" x14ac:dyDescent="0.25">
      <c r="A213" s="265" t="s">
        <v>206</v>
      </c>
      <c r="B213" s="266"/>
      <c r="C213" s="267"/>
      <c r="D213" s="47">
        <v>18.510000000000002</v>
      </c>
      <c r="E213" s="48">
        <v>5136774</v>
      </c>
      <c r="F213" s="51">
        <f>E213*0.75</f>
        <v>3852580.5</v>
      </c>
      <c r="G213" s="49"/>
      <c r="H213" s="50"/>
      <c r="I213" s="18"/>
      <c r="M213" s="7"/>
    </row>
    <row r="214" spans="1:34" ht="32.25" customHeight="1" x14ac:dyDescent="0.25">
      <c r="A214" s="281" t="s">
        <v>207</v>
      </c>
      <c r="B214" s="282"/>
      <c r="C214" s="283"/>
      <c r="D214" s="121">
        <v>16.010000000000002</v>
      </c>
      <c r="E214" s="122">
        <v>525750</v>
      </c>
      <c r="F214" s="123">
        <f>E214*0.75</f>
        <v>394312.5</v>
      </c>
      <c r="G214" s="124"/>
      <c r="H214" s="125"/>
      <c r="I214" s="127" t="s">
        <v>536</v>
      </c>
      <c r="M214" s="7"/>
    </row>
    <row r="215" spans="1:34" ht="30.75" customHeight="1" x14ac:dyDescent="0.25">
      <c r="A215" s="265" t="s">
        <v>308</v>
      </c>
      <c r="B215" s="266"/>
      <c r="C215" s="267"/>
      <c r="D215" s="47">
        <v>18.170000000000002</v>
      </c>
      <c r="E215" s="48">
        <v>262000</v>
      </c>
      <c r="F215" s="51">
        <f>E215*0.75</f>
        <v>196500</v>
      </c>
      <c r="G215" s="49"/>
      <c r="H215" s="50"/>
      <c r="I215" s="127" t="s">
        <v>536</v>
      </c>
      <c r="M215" s="7"/>
    </row>
    <row r="216" spans="1:34" ht="30" customHeight="1" x14ac:dyDescent="0.25">
      <c r="A216" s="265" t="s">
        <v>226</v>
      </c>
      <c r="B216" s="266"/>
      <c r="C216" s="267"/>
      <c r="D216" s="47">
        <v>6.99</v>
      </c>
      <c r="E216" s="48">
        <v>860964.78</v>
      </c>
      <c r="F216" s="51">
        <f>E216*0.25</f>
        <v>215241.19500000001</v>
      </c>
      <c r="G216" s="49"/>
      <c r="H216" s="50"/>
      <c r="I216" s="128" t="s">
        <v>402</v>
      </c>
      <c r="M216" s="7"/>
    </row>
    <row r="217" spans="1:34" ht="28.5" customHeight="1" x14ac:dyDescent="0.25">
      <c r="A217" s="265" t="s">
        <v>227</v>
      </c>
      <c r="B217" s="266"/>
      <c r="C217" s="267"/>
      <c r="D217" s="47">
        <v>5.33</v>
      </c>
      <c r="E217" s="48">
        <v>861790.14</v>
      </c>
      <c r="F217" s="51">
        <f>E217*0.25</f>
        <v>215447.535</v>
      </c>
      <c r="G217" s="49"/>
      <c r="H217" s="50"/>
      <c r="I217" s="128" t="s">
        <v>403</v>
      </c>
      <c r="M217" s="7"/>
    </row>
    <row r="218" spans="1:34" ht="26.25" customHeight="1" x14ac:dyDescent="0.25">
      <c r="A218" s="265" t="s">
        <v>228</v>
      </c>
      <c r="B218" s="266"/>
      <c r="C218" s="267"/>
      <c r="D218" s="47">
        <v>7.33</v>
      </c>
      <c r="E218" s="48">
        <v>520252.5</v>
      </c>
      <c r="F218" s="51">
        <f>E218*0.25</f>
        <v>130063.125</v>
      </c>
      <c r="G218" s="49"/>
      <c r="H218" s="50"/>
      <c r="I218" s="128" t="s">
        <v>404</v>
      </c>
      <c r="M218" s="7"/>
    </row>
    <row r="219" spans="1:34" ht="28.5" customHeight="1" x14ac:dyDescent="0.25">
      <c r="A219" s="265" t="s">
        <v>242</v>
      </c>
      <c r="B219" s="266"/>
      <c r="C219" s="267"/>
      <c r="D219" s="47">
        <v>15.52</v>
      </c>
      <c r="E219" s="48">
        <v>2767764.7</v>
      </c>
      <c r="F219" s="51">
        <f>E219*0.75</f>
        <v>2075823.5250000001</v>
      </c>
      <c r="G219" s="49"/>
      <c r="H219" s="50"/>
      <c r="I219" s="128" t="s">
        <v>405</v>
      </c>
      <c r="M219" s="7"/>
    </row>
    <row r="220" spans="1:34" ht="29.25" customHeight="1" x14ac:dyDescent="0.25">
      <c r="A220" s="265" t="s">
        <v>243</v>
      </c>
      <c r="B220" s="266"/>
      <c r="C220" s="267"/>
      <c r="D220" s="47">
        <v>15.68</v>
      </c>
      <c r="E220" s="48">
        <v>735895.82</v>
      </c>
      <c r="F220" s="51">
        <f>E220*0.75</f>
        <v>551921.86499999999</v>
      </c>
      <c r="G220" s="49"/>
      <c r="H220" s="50"/>
      <c r="I220" s="128" t="s">
        <v>406</v>
      </c>
      <c r="M220" s="7"/>
    </row>
    <row r="221" spans="1:34" ht="39.75" customHeight="1" x14ac:dyDescent="0.25">
      <c r="A221" s="278" t="s">
        <v>279</v>
      </c>
      <c r="B221" s="279"/>
      <c r="C221" s="280"/>
      <c r="D221" s="216"/>
      <c r="E221" s="117"/>
      <c r="F221" s="118"/>
      <c r="G221" s="119"/>
      <c r="H221" s="120"/>
      <c r="I221" s="254" t="s">
        <v>535</v>
      </c>
      <c r="M221" s="7"/>
    </row>
    <row r="222" spans="1:34" x14ac:dyDescent="0.25">
      <c r="A222" s="272"/>
      <c r="B222" s="273"/>
      <c r="C222" s="274"/>
      <c r="D222" s="217"/>
      <c r="E222" s="91"/>
      <c r="F222" s="249"/>
      <c r="G222" s="250"/>
      <c r="H222" s="251"/>
      <c r="I222" s="252"/>
      <c r="M222" s="7"/>
    </row>
    <row r="223" spans="1:34" x14ac:dyDescent="0.25">
      <c r="A223" s="272"/>
      <c r="B223" s="273"/>
      <c r="C223" s="274"/>
      <c r="D223" s="217"/>
      <c r="E223" s="91"/>
      <c r="F223" s="249"/>
      <c r="G223" s="250"/>
      <c r="H223" s="251"/>
      <c r="I223" s="252"/>
      <c r="M223" s="7"/>
    </row>
    <row r="224" spans="1:34" x14ac:dyDescent="0.25">
      <c r="A224" s="275"/>
      <c r="B224" s="276"/>
      <c r="C224" s="277"/>
      <c r="D224" s="33"/>
      <c r="E224" s="34"/>
      <c r="F224" s="253"/>
      <c r="G224" s="129"/>
      <c r="H224" s="130"/>
      <c r="I224" s="18"/>
      <c r="M224" s="7"/>
    </row>
    <row r="225" spans="1:13" x14ac:dyDescent="0.25">
      <c r="A225" s="105" t="s">
        <v>20</v>
      </c>
      <c r="B225" s="103"/>
      <c r="C225" s="106"/>
      <c r="D225" s="102"/>
      <c r="E225" s="131">
        <f>SUM(E203:E224,E187:E202)</f>
        <v>204449665.02999997</v>
      </c>
      <c r="F225" s="134">
        <f>SUM(F203:F224,F187:F202)</f>
        <v>118055395.25749999</v>
      </c>
      <c r="G225" s="132"/>
      <c r="H225" s="133"/>
      <c r="I225" s="107"/>
      <c r="M225" s="7"/>
    </row>
    <row r="226" spans="1:13" x14ac:dyDescent="0.25">
      <c r="A226" s="315" t="s">
        <v>21</v>
      </c>
      <c r="B226" s="316"/>
      <c r="C226" s="316"/>
      <c r="D226" s="316"/>
      <c r="E226" s="317"/>
      <c r="F226" s="83">
        <f>SUM(F225,H183,H132)</f>
        <v>176479440.22749999</v>
      </c>
      <c r="G226" s="84"/>
      <c r="H226" s="85"/>
      <c r="I226" s="29"/>
      <c r="M226" s="7"/>
    </row>
    <row r="227" spans="1:13" x14ac:dyDescent="0.25">
      <c r="A227" s="10"/>
      <c r="B227" s="10"/>
      <c r="C227" s="10"/>
      <c r="D227" s="10"/>
      <c r="E227" s="10"/>
      <c r="F227" s="28"/>
      <c r="G227" s="10"/>
      <c r="H227" s="10"/>
      <c r="I227" s="11"/>
      <c r="M227" s="7"/>
    </row>
    <row r="228" spans="1:13" x14ac:dyDescent="0.25">
      <c r="A228" s="10"/>
      <c r="B228" s="10"/>
      <c r="C228" s="10"/>
      <c r="D228" s="10"/>
      <c r="E228" s="10"/>
      <c r="F228" s="237"/>
      <c r="G228" s="10"/>
      <c r="H228" s="10"/>
      <c r="I228" s="11"/>
      <c r="M228" s="7"/>
    </row>
    <row r="229" spans="1:13" x14ac:dyDescent="0.25">
      <c r="A229" s="10"/>
      <c r="B229" s="10"/>
      <c r="C229" s="10"/>
      <c r="D229" s="10"/>
      <c r="E229" s="10"/>
      <c r="F229" s="10"/>
      <c r="G229" s="10"/>
      <c r="H229" s="10"/>
      <c r="I229" s="11"/>
      <c r="M229" s="7"/>
    </row>
    <row r="230" spans="1:13" x14ac:dyDescent="0.25">
      <c r="A230" s="10"/>
      <c r="B230" s="10"/>
      <c r="C230" s="10"/>
      <c r="D230" s="10"/>
      <c r="E230" s="10"/>
      <c r="F230" s="10"/>
      <c r="G230" s="10"/>
      <c r="H230" s="10"/>
      <c r="I230" s="11"/>
      <c r="M230" s="7"/>
    </row>
    <row r="231" spans="1:13" x14ac:dyDescent="0.25">
      <c r="A231" s="10"/>
      <c r="B231" s="10"/>
      <c r="C231" s="10"/>
      <c r="D231" s="10"/>
      <c r="E231" s="10"/>
      <c r="F231" s="10"/>
      <c r="G231" s="10"/>
      <c r="H231" s="10"/>
      <c r="I231" s="11"/>
      <c r="M231" s="7"/>
    </row>
    <row r="232" spans="1:13" x14ac:dyDescent="0.25">
      <c r="A232" s="10"/>
      <c r="B232" s="10"/>
      <c r="C232" s="10"/>
      <c r="D232" s="10"/>
      <c r="E232" s="10"/>
      <c r="F232" s="10"/>
      <c r="G232" s="10"/>
      <c r="H232" s="10"/>
      <c r="I232" s="11"/>
      <c r="M232" s="7"/>
    </row>
    <row r="233" spans="1:13" x14ac:dyDescent="0.25">
      <c r="A233" s="10"/>
      <c r="B233" s="10"/>
      <c r="C233" s="10"/>
      <c r="D233" s="10"/>
      <c r="E233" s="10"/>
      <c r="F233" s="10"/>
      <c r="G233" s="10"/>
      <c r="H233" s="10"/>
      <c r="I233" s="11"/>
      <c r="M233" s="7"/>
    </row>
    <row r="234" spans="1:13" x14ac:dyDescent="0.25">
      <c r="A234" s="10"/>
      <c r="B234" s="10"/>
      <c r="C234" s="10"/>
      <c r="D234" s="10"/>
      <c r="E234" s="10"/>
      <c r="F234" s="10"/>
      <c r="G234" s="10"/>
      <c r="H234" s="10"/>
      <c r="I234" s="11"/>
      <c r="M234" s="7"/>
    </row>
    <row r="235" spans="1:13" x14ac:dyDescent="0.25">
      <c r="A235" s="10"/>
      <c r="B235" s="10"/>
      <c r="C235" s="10"/>
      <c r="D235" s="10"/>
      <c r="E235" s="10"/>
      <c r="F235" s="10"/>
      <c r="G235" s="10"/>
      <c r="H235" s="10"/>
      <c r="I235" s="11"/>
      <c r="M235" s="7"/>
    </row>
    <row r="236" spans="1:13" x14ac:dyDescent="0.25">
      <c r="A236" s="10"/>
      <c r="B236" s="10"/>
      <c r="C236" s="10"/>
      <c r="D236" s="10"/>
      <c r="E236" s="10"/>
      <c r="F236" s="10"/>
      <c r="G236" s="10"/>
      <c r="H236" s="10"/>
      <c r="I236" s="11"/>
      <c r="M236" s="7"/>
    </row>
    <row r="237" spans="1:13" x14ac:dyDescent="0.25">
      <c r="A237" s="10"/>
      <c r="B237" s="10"/>
      <c r="C237" s="10"/>
      <c r="D237" s="10"/>
      <c r="E237" s="10"/>
      <c r="F237" s="10"/>
      <c r="G237" s="10"/>
      <c r="H237" s="10"/>
      <c r="I237" s="11"/>
      <c r="M237" s="7"/>
    </row>
    <row r="238" spans="1:13" x14ac:dyDescent="0.25">
      <c r="A238" s="10"/>
      <c r="B238" s="10"/>
      <c r="C238" s="10"/>
      <c r="D238" s="10"/>
      <c r="E238" s="10"/>
      <c r="F238" s="10"/>
      <c r="G238" s="10"/>
      <c r="H238" s="10"/>
      <c r="I238" s="11"/>
      <c r="M238" s="7"/>
    </row>
    <row r="239" spans="1:13" x14ac:dyDescent="0.25">
      <c r="A239" s="10"/>
      <c r="B239" s="10"/>
      <c r="C239" s="10"/>
      <c r="D239" s="10"/>
      <c r="E239" s="10"/>
      <c r="F239" s="10"/>
      <c r="G239" s="10"/>
      <c r="H239" s="10"/>
      <c r="I239" s="11"/>
      <c r="M239" s="7"/>
    </row>
    <row r="240" spans="1:13" x14ac:dyDescent="0.25">
      <c r="A240" s="10"/>
      <c r="B240" s="10"/>
      <c r="C240" s="10"/>
      <c r="D240" s="10"/>
      <c r="E240" s="10"/>
      <c r="F240" s="10"/>
      <c r="G240" s="10"/>
      <c r="H240" s="10"/>
      <c r="I240" s="11"/>
      <c r="M240" s="7"/>
    </row>
    <row r="241" spans="1:13" x14ac:dyDescent="0.25">
      <c r="A241" s="72"/>
      <c r="B241" s="9"/>
      <c r="C241" s="9"/>
      <c r="D241" s="9"/>
      <c r="E241" s="9"/>
      <c r="F241" s="72"/>
      <c r="G241" s="72"/>
      <c r="H241" s="72"/>
      <c r="I241" s="12"/>
      <c r="M241" s="7"/>
    </row>
    <row r="242" spans="1:13" x14ac:dyDescent="0.25">
      <c r="A242" s="72"/>
      <c r="B242" s="9"/>
      <c r="C242" s="9"/>
      <c r="D242" s="9"/>
      <c r="E242" s="9"/>
      <c r="F242" s="72"/>
      <c r="G242" s="72"/>
      <c r="H242" s="72"/>
      <c r="I242" s="12"/>
      <c r="M242" s="7"/>
    </row>
    <row r="243" spans="1:13" x14ac:dyDescent="0.25">
      <c r="A243" s="73"/>
      <c r="B243" s="9"/>
      <c r="C243" s="9"/>
      <c r="D243" s="9"/>
      <c r="E243" s="9"/>
      <c r="F243" s="73"/>
      <c r="G243" s="73"/>
      <c r="H243" s="73"/>
      <c r="I243" s="12"/>
      <c r="M243" s="7"/>
    </row>
    <row r="244" spans="1:13" x14ac:dyDescent="0.25">
      <c r="A244" s="73"/>
      <c r="B244" s="9"/>
      <c r="C244" s="9"/>
      <c r="D244" s="9"/>
      <c r="E244" s="9"/>
      <c r="F244" s="73"/>
      <c r="G244" s="73"/>
      <c r="H244" s="73"/>
      <c r="I244" s="12"/>
      <c r="M244" s="7"/>
    </row>
    <row r="245" spans="1:13" x14ac:dyDescent="0.25">
      <c r="A245" s="73"/>
      <c r="B245" s="9"/>
      <c r="C245" s="9"/>
      <c r="D245" s="9"/>
      <c r="E245" s="9"/>
      <c r="F245" s="73"/>
      <c r="G245" s="73"/>
      <c r="H245" s="73"/>
      <c r="I245" s="12"/>
      <c r="M245" s="7"/>
    </row>
    <row r="246" spans="1:13" x14ac:dyDescent="0.25">
      <c r="A246" s="73"/>
      <c r="B246" s="9"/>
      <c r="C246" s="9"/>
      <c r="D246" s="9"/>
      <c r="E246" s="9"/>
      <c r="F246" s="73"/>
      <c r="G246" s="73"/>
      <c r="H246" s="73"/>
      <c r="I246" s="12"/>
      <c r="M246" s="7"/>
    </row>
    <row r="247" spans="1:13" x14ac:dyDescent="0.25">
      <c r="A247" s="72"/>
      <c r="B247" s="9"/>
      <c r="C247" s="9"/>
      <c r="D247" s="9"/>
      <c r="E247" s="9"/>
      <c r="F247" s="72"/>
      <c r="G247" s="72"/>
      <c r="H247" s="72"/>
      <c r="I247" s="12"/>
      <c r="M247" s="7"/>
    </row>
    <row r="248" spans="1:13" x14ac:dyDescent="0.25">
      <c r="A248" s="72"/>
      <c r="B248" s="9"/>
      <c r="C248" s="9"/>
      <c r="D248" s="9"/>
      <c r="E248" s="72"/>
      <c r="F248" s="72"/>
      <c r="G248" s="72"/>
      <c r="H248" s="72"/>
      <c r="I248" s="12"/>
      <c r="M248" s="7"/>
    </row>
    <row r="249" spans="1:13" x14ac:dyDescent="0.25">
      <c r="A249" s="9"/>
      <c r="B249" s="9"/>
      <c r="C249" s="9"/>
      <c r="D249" s="9"/>
      <c r="E249" s="9"/>
      <c r="F249" s="9"/>
      <c r="G249" s="9"/>
      <c r="H249" s="9"/>
      <c r="I249" s="12"/>
      <c r="M249" s="7"/>
    </row>
    <row r="250" spans="1:13" x14ac:dyDescent="0.25">
      <c r="A250" s="10"/>
      <c r="B250" s="10"/>
      <c r="C250" s="10"/>
      <c r="D250" s="10"/>
      <c r="E250" s="10"/>
      <c r="F250" s="10"/>
      <c r="G250" s="10"/>
      <c r="H250" s="10"/>
      <c r="I250" s="11"/>
      <c r="M250" s="7"/>
    </row>
    <row r="251" spans="1:13" x14ac:dyDescent="0.25">
      <c r="A251" s="13"/>
      <c r="B251" s="13"/>
      <c r="C251" s="13"/>
      <c r="D251" s="13"/>
      <c r="E251" s="13"/>
      <c r="F251" s="10"/>
      <c r="G251" s="10"/>
      <c r="H251" s="10"/>
      <c r="I251" s="11"/>
      <c r="M251" s="7"/>
    </row>
    <row r="252" spans="1:13" ht="15" x14ac:dyDescent="0.25">
      <c r="A252" s="268" t="s">
        <v>261</v>
      </c>
      <c r="B252" s="268"/>
      <c r="C252" s="206"/>
      <c r="D252" s="206" t="s">
        <v>262</v>
      </c>
      <c r="E252" s="206"/>
      <c r="F252" s="206"/>
      <c r="G252" s="268" t="s">
        <v>263</v>
      </c>
      <c r="H252" s="268"/>
      <c r="I252" s="72"/>
      <c r="M252" s="7"/>
    </row>
    <row r="253" spans="1:13" x14ac:dyDescent="0.25">
      <c r="A253" s="72"/>
      <c r="B253" s="72"/>
      <c r="C253" s="9"/>
      <c r="D253" s="9"/>
      <c r="E253" s="9"/>
      <c r="F253" s="72"/>
      <c r="G253" s="9"/>
      <c r="H253" s="72"/>
      <c r="I253" s="72"/>
      <c r="M253" s="7"/>
    </row>
    <row r="254" spans="1:13" x14ac:dyDescent="0.25">
      <c r="A254" s="72"/>
      <c r="B254" s="72"/>
      <c r="C254" s="9"/>
      <c r="D254" s="9"/>
      <c r="E254" s="9"/>
      <c r="F254" s="72"/>
      <c r="G254" s="9"/>
      <c r="H254" s="72"/>
      <c r="I254" s="72"/>
      <c r="M254" s="7"/>
    </row>
    <row r="255" spans="1:13" x14ac:dyDescent="0.25">
      <c r="A255" s="9"/>
      <c r="B255" s="9"/>
      <c r="C255" s="9"/>
      <c r="D255" s="9"/>
      <c r="E255" s="9"/>
      <c r="F255" s="9"/>
      <c r="G255" s="9"/>
      <c r="H255" s="9"/>
      <c r="I255" s="9"/>
      <c r="M255" s="7"/>
    </row>
    <row r="256" spans="1:13" ht="20.25" customHeight="1" x14ac:dyDescent="0.25">
      <c r="A256" s="10"/>
      <c r="B256" s="10"/>
      <c r="C256" s="10"/>
      <c r="D256" s="10"/>
      <c r="E256" s="10"/>
      <c r="F256" s="10"/>
      <c r="G256" s="10"/>
      <c r="H256" s="10"/>
      <c r="I256" s="10"/>
      <c r="M256" s="7"/>
    </row>
    <row r="257" spans="1:13" ht="15" x14ac:dyDescent="0.25">
      <c r="A257" s="205" t="s">
        <v>264</v>
      </c>
      <c r="B257" s="13"/>
      <c r="C257" s="13"/>
      <c r="D257" s="205" t="s">
        <v>278</v>
      </c>
      <c r="E257" s="13"/>
      <c r="F257" s="13"/>
      <c r="G257" s="205" t="s">
        <v>265</v>
      </c>
      <c r="H257" s="10"/>
      <c r="I257" s="10"/>
      <c r="M257" s="7"/>
    </row>
    <row r="258" spans="1:13" ht="15" x14ac:dyDescent="0.25">
      <c r="A258" s="208" t="s">
        <v>266</v>
      </c>
      <c r="B258" s="208" t="s">
        <v>267</v>
      </c>
      <c r="C258" s="208"/>
      <c r="D258" s="208" t="s">
        <v>268</v>
      </c>
      <c r="E258" s="208"/>
      <c r="F258" s="208"/>
      <c r="G258" s="208" t="s">
        <v>269</v>
      </c>
      <c r="H258" s="208"/>
      <c r="I258" s="208"/>
      <c r="M258" s="7"/>
    </row>
    <row r="259" spans="1:13" ht="16.5" x14ac:dyDescent="0.25">
      <c r="A259" s="208" t="s">
        <v>277</v>
      </c>
      <c r="B259" s="208"/>
      <c r="C259" s="208"/>
      <c r="D259" s="210" t="s">
        <v>270</v>
      </c>
      <c r="E259" s="208"/>
      <c r="F259" s="208"/>
      <c r="G259" s="208" t="s">
        <v>271</v>
      </c>
      <c r="H259" s="208"/>
      <c r="I259" s="208"/>
      <c r="M259" s="7"/>
    </row>
    <row r="260" spans="1:13" ht="15" x14ac:dyDescent="0.25">
      <c r="A260" s="208" t="s">
        <v>272</v>
      </c>
      <c r="B260" s="208"/>
      <c r="C260" s="10"/>
      <c r="D260" s="10"/>
      <c r="E260" s="10"/>
      <c r="F260" s="10"/>
      <c r="G260" s="10"/>
      <c r="H260" s="10"/>
      <c r="I260" s="10"/>
      <c r="M260" s="7"/>
    </row>
    <row r="261" spans="1:13" x14ac:dyDescent="0.25">
      <c r="A261" s="10"/>
      <c r="B261" s="10"/>
      <c r="C261" s="10"/>
      <c r="D261" s="10"/>
      <c r="E261" s="10"/>
      <c r="F261" s="10"/>
      <c r="G261" s="10"/>
      <c r="H261" s="10"/>
      <c r="I261" s="10"/>
      <c r="M261" s="7"/>
    </row>
    <row r="262" spans="1:13" x14ac:dyDescent="0.25">
      <c r="A262" s="10"/>
      <c r="B262" s="10"/>
      <c r="C262" s="10"/>
      <c r="D262" s="10"/>
      <c r="E262" s="10"/>
      <c r="F262" s="10"/>
      <c r="G262" s="10"/>
      <c r="H262" s="10"/>
      <c r="I262" s="10"/>
      <c r="M262" s="7"/>
    </row>
    <row r="263" spans="1:13" x14ac:dyDescent="0.25">
      <c r="A263" s="10"/>
      <c r="B263" s="10"/>
      <c r="C263" s="10"/>
      <c r="D263" s="10"/>
      <c r="E263" s="10"/>
      <c r="F263" s="10"/>
      <c r="G263" s="10"/>
      <c r="H263" s="10"/>
      <c r="I263" s="10"/>
      <c r="M263" s="7"/>
    </row>
    <row r="264" spans="1:13" ht="15" x14ac:dyDescent="0.25">
      <c r="A264" s="264"/>
      <c r="B264" s="264"/>
      <c r="C264" s="10"/>
      <c r="D264" s="207" t="s">
        <v>273</v>
      </c>
      <c r="E264" s="10"/>
      <c r="F264" s="10"/>
      <c r="G264" s="72"/>
      <c r="H264" s="10"/>
      <c r="I264" s="10"/>
      <c r="M264" s="7"/>
    </row>
    <row r="265" spans="1:13" x14ac:dyDescent="0.25">
      <c r="A265" s="9"/>
      <c r="B265" s="9"/>
      <c r="C265" s="10"/>
      <c r="D265" s="10"/>
      <c r="E265" s="13"/>
      <c r="F265" s="13"/>
      <c r="G265" s="10"/>
      <c r="H265" s="10"/>
      <c r="I265" s="10"/>
      <c r="M265" s="7"/>
    </row>
    <row r="266" spans="1:13" x14ac:dyDescent="0.25">
      <c r="A266" s="9"/>
      <c r="B266" s="9"/>
      <c r="C266" s="10"/>
      <c r="D266" s="10"/>
      <c r="E266" s="13"/>
      <c r="F266" s="13"/>
      <c r="G266" s="10"/>
      <c r="H266" s="10"/>
      <c r="I266" s="10"/>
      <c r="M266" s="7"/>
    </row>
    <row r="267" spans="1:13" x14ac:dyDescent="0.25">
      <c r="A267" s="9"/>
      <c r="B267" s="9"/>
      <c r="C267" s="10"/>
      <c r="D267" s="10"/>
      <c r="E267" s="13"/>
      <c r="F267" s="13"/>
      <c r="G267" s="10"/>
      <c r="H267" s="10"/>
      <c r="I267" s="10"/>
      <c r="M267" s="7"/>
    </row>
    <row r="268" spans="1:13" x14ac:dyDescent="0.25">
      <c r="A268" s="9"/>
      <c r="B268" s="9"/>
      <c r="C268" s="10"/>
      <c r="D268" s="10"/>
      <c r="E268" s="13"/>
      <c r="F268" s="13"/>
      <c r="G268" s="10"/>
      <c r="H268" s="10"/>
      <c r="I268" s="10"/>
      <c r="M268" s="7"/>
    </row>
    <row r="269" spans="1:13" ht="30.75" customHeight="1" x14ac:dyDescent="0.25">
      <c r="A269" s="10"/>
      <c r="B269" s="10"/>
      <c r="C269" s="13"/>
      <c r="D269" s="10"/>
      <c r="E269" s="13"/>
      <c r="F269" s="10"/>
      <c r="G269" s="10"/>
      <c r="H269" s="10"/>
      <c r="I269" s="10"/>
      <c r="M269" s="7"/>
    </row>
    <row r="270" spans="1:13" ht="18" customHeight="1" x14ac:dyDescent="0.25">
      <c r="A270" s="13"/>
      <c r="B270" s="10"/>
      <c r="C270" s="10"/>
      <c r="D270" s="205" t="s">
        <v>556</v>
      </c>
      <c r="E270" s="10"/>
      <c r="F270" s="10"/>
      <c r="G270" s="36" t="s">
        <v>605</v>
      </c>
      <c r="H270" s="10"/>
      <c r="I270" s="10"/>
      <c r="M270" s="7"/>
    </row>
    <row r="271" spans="1:13" ht="15" x14ac:dyDescent="0.25">
      <c r="A271" s="10"/>
      <c r="B271" s="10"/>
      <c r="C271" s="208"/>
      <c r="D271" s="208" t="s">
        <v>274</v>
      </c>
      <c r="E271" s="10"/>
      <c r="F271" s="10"/>
      <c r="G271" s="209" t="s">
        <v>275</v>
      </c>
      <c r="H271" s="10"/>
      <c r="I271" s="10"/>
      <c r="M271" s="7"/>
    </row>
    <row r="272" spans="1:13" ht="15" x14ac:dyDescent="0.25">
      <c r="A272" s="10"/>
      <c r="B272" s="10"/>
      <c r="C272" s="208"/>
      <c r="D272" s="208" t="s">
        <v>276</v>
      </c>
      <c r="E272" s="10"/>
      <c r="F272" s="10"/>
      <c r="G272" s="10"/>
      <c r="H272" s="10"/>
      <c r="I272" s="10"/>
      <c r="M272" s="7"/>
    </row>
    <row r="273" spans="1:13" ht="15" x14ac:dyDescent="0.25">
      <c r="A273" s="10"/>
      <c r="B273" s="10"/>
      <c r="C273" s="208"/>
      <c r="D273" s="208"/>
      <c r="E273" s="10"/>
      <c r="F273" s="10"/>
      <c r="G273" s="10"/>
      <c r="H273" s="10"/>
      <c r="I273" s="10"/>
      <c r="M273" s="7"/>
    </row>
    <row r="274" spans="1:13" ht="15" x14ac:dyDescent="0.25">
      <c r="A274" s="10"/>
      <c r="B274" s="10"/>
      <c r="C274" s="208"/>
      <c r="D274" s="208"/>
      <c r="E274" s="10"/>
      <c r="F274" s="10"/>
      <c r="G274" s="10"/>
      <c r="H274" s="10"/>
      <c r="I274" s="11"/>
      <c r="M274" s="7"/>
    </row>
    <row r="275" spans="1:13" x14ac:dyDescent="0.25">
      <c r="A275" s="10"/>
      <c r="B275" s="10"/>
      <c r="C275" s="10"/>
      <c r="D275" s="10"/>
      <c r="E275" s="10"/>
      <c r="F275" s="10"/>
      <c r="G275" s="10"/>
      <c r="H275" s="10"/>
      <c r="I275" s="11"/>
      <c r="M275" s="7"/>
    </row>
    <row r="276" spans="1:13" x14ac:dyDescent="0.25">
      <c r="A276" s="10"/>
      <c r="B276" s="10"/>
      <c r="C276" s="10"/>
      <c r="D276" s="10"/>
      <c r="E276" s="10"/>
      <c r="F276" s="10"/>
      <c r="G276" s="10"/>
      <c r="H276" s="10"/>
      <c r="I276" s="11"/>
      <c r="M276" s="7"/>
    </row>
    <row r="277" spans="1:13" x14ac:dyDescent="0.25">
      <c r="A277" s="10"/>
      <c r="B277" s="10"/>
      <c r="C277" s="10"/>
      <c r="D277" s="10"/>
      <c r="E277" s="10"/>
      <c r="F277" s="10"/>
      <c r="G277" s="10"/>
      <c r="H277" s="10"/>
      <c r="I277" s="11"/>
      <c r="M277" s="7"/>
    </row>
    <row r="278" spans="1:13" x14ac:dyDescent="0.25">
      <c r="A278" s="10"/>
      <c r="B278" s="10"/>
      <c r="C278" s="10"/>
      <c r="D278" s="10"/>
      <c r="E278" s="10"/>
      <c r="F278" s="10"/>
      <c r="G278" s="10"/>
      <c r="H278" s="10"/>
      <c r="I278" s="11"/>
      <c r="M278" s="7"/>
    </row>
  </sheetData>
  <mergeCells count="136">
    <mergeCell ref="F63:F64"/>
    <mergeCell ref="I70:I71"/>
    <mergeCell ref="E71:E72"/>
    <mergeCell ref="A78:A79"/>
    <mergeCell ref="B78:B79"/>
    <mergeCell ref="C78:C79"/>
    <mergeCell ref="A84:A85"/>
    <mergeCell ref="B84:B85"/>
    <mergeCell ref="A65:A66"/>
    <mergeCell ref="A67:A68"/>
    <mergeCell ref="B67:B68"/>
    <mergeCell ref="A226:E226"/>
    <mergeCell ref="A22:A25"/>
    <mergeCell ref="B22:B23"/>
    <mergeCell ref="C22:C23"/>
    <mergeCell ref="D27:D28"/>
    <mergeCell ref="E27:E28"/>
    <mergeCell ref="C31:C32"/>
    <mergeCell ref="A56:A57"/>
    <mergeCell ref="B56:B57"/>
    <mergeCell ref="A63:A64"/>
    <mergeCell ref="E63:E64"/>
    <mergeCell ref="A1:I1"/>
    <mergeCell ref="A2:I2"/>
    <mergeCell ref="H4:I4"/>
    <mergeCell ref="H5:I5"/>
    <mergeCell ref="I8:I9"/>
    <mergeCell ref="A12:A14"/>
    <mergeCell ref="B12:B14"/>
    <mergeCell ref="I12:I13"/>
    <mergeCell ref="A50:A52"/>
    <mergeCell ref="B50:B51"/>
    <mergeCell ref="I50:I51"/>
    <mergeCell ref="B42:B43"/>
    <mergeCell ref="C42:C43"/>
    <mergeCell ref="F43:F44"/>
    <mergeCell ref="A45:A46"/>
    <mergeCell ref="B45:B46"/>
    <mergeCell ref="E46:E47"/>
    <mergeCell ref="F46:F47"/>
    <mergeCell ref="H6:I6"/>
    <mergeCell ref="E15:E16"/>
    <mergeCell ref="I123:I124"/>
    <mergeCell ref="A125:A127"/>
    <mergeCell ref="B125:B127"/>
    <mergeCell ref="C125:C126"/>
    <mergeCell ref="A90:A91"/>
    <mergeCell ref="B90:B91"/>
    <mergeCell ref="I90:I91"/>
    <mergeCell ref="E97:E98"/>
    <mergeCell ref="A104:A106"/>
    <mergeCell ref="B104:B105"/>
    <mergeCell ref="C104:C105"/>
    <mergeCell ref="C111:C112"/>
    <mergeCell ref="I104:I105"/>
    <mergeCell ref="B134:B137"/>
    <mergeCell ref="C134:C135"/>
    <mergeCell ref="B143:B144"/>
    <mergeCell ref="C143:C144"/>
    <mergeCell ref="A143:A144"/>
    <mergeCell ref="A70:A71"/>
    <mergeCell ref="B70:B71"/>
    <mergeCell ref="C70:C71"/>
    <mergeCell ref="A111:A112"/>
    <mergeCell ref="B111:B112"/>
    <mergeCell ref="A117:A118"/>
    <mergeCell ref="B117:B118"/>
    <mergeCell ref="A160:A161"/>
    <mergeCell ref="B160:B161"/>
    <mergeCell ref="C160:C161"/>
    <mergeCell ref="A165:A166"/>
    <mergeCell ref="B165:B166"/>
    <mergeCell ref="C165:C166"/>
    <mergeCell ref="B149:B150"/>
    <mergeCell ref="A152:A153"/>
    <mergeCell ref="A155:A157"/>
    <mergeCell ref="B155:B157"/>
    <mergeCell ref="C155:C156"/>
    <mergeCell ref="A184:I184"/>
    <mergeCell ref="A185:C185"/>
    <mergeCell ref="F185:H185"/>
    <mergeCell ref="A186:C186"/>
    <mergeCell ref="A187:C187"/>
    <mergeCell ref="A188:C188"/>
    <mergeCell ref="I165:I166"/>
    <mergeCell ref="I170:I171"/>
    <mergeCell ref="A174:A176"/>
    <mergeCell ref="B174:B176"/>
    <mergeCell ref="C174:C175"/>
    <mergeCell ref="I174:I175"/>
    <mergeCell ref="A195:C195"/>
    <mergeCell ref="A196:C196"/>
    <mergeCell ref="A197:C197"/>
    <mergeCell ref="A198:C198"/>
    <mergeCell ref="A199:C199"/>
    <mergeCell ref="A200:C200"/>
    <mergeCell ref="A189:C189"/>
    <mergeCell ref="A190:C190"/>
    <mergeCell ref="A191:C191"/>
    <mergeCell ref="A192:C192"/>
    <mergeCell ref="A193:C193"/>
    <mergeCell ref="A194:C194"/>
    <mergeCell ref="A215:C215"/>
    <mergeCell ref="A204:C204"/>
    <mergeCell ref="A205:C205"/>
    <mergeCell ref="A206:C206"/>
    <mergeCell ref="A207:C207"/>
    <mergeCell ref="A208:C208"/>
    <mergeCell ref="A209:C209"/>
    <mergeCell ref="A201:C201"/>
    <mergeCell ref="A202:C202"/>
    <mergeCell ref="A203:C203"/>
    <mergeCell ref="A252:B252"/>
    <mergeCell ref="G252:H252"/>
    <mergeCell ref="A264:B264"/>
    <mergeCell ref="I65:I66"/>
    <mergeCell ref="F108:F109"/>
    <mergeCell ref="A134:A136"/>
    <mergeCell ref="A222:C222"/>
    <mergeCell ref="A223:C223"/>
    <mergeCell ref="A224:C224"/>
    <mergeCell ref="A216:C216"/>
    <mergeCell ref="A217:C217"/>
    <mergeCell ref="A218:C218"/>
    <mergeCell ref="A219:C219"/>
    <mergeCell ref="A220:C220"/>
    <mergeCell ref="A221:C221"/>
    <mergeCell ref="A210:C210"/>
    <mergeCell ref="A211:C211"/>
    <mergeCell ref="A212:C212"/>
    <mergeCell ref="A213:C213"/>
    <mergeCell ref="I205:I209"/>
    <mergeCell ref="D112:D114"/>
    <mergeCell ref="E112:E114"/>
    <mergeCell ref="F112:F113"/>
    <mergeCell ref="A214:C214"/>
  </mergeCells>
  <pageMargins left="0.45" right="1.2" top="0.5" bottom="0.5" header="0.3" footer="0.3"/>
  <pageSetup paperSize="5" scale="70" orientation="landscape"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CY 2018 GAD AR_final na jud</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dc:creator>
  <cp:lastModifiedBy>PPDO</cp:lastModifiedBy>
  <cp:lastPrinted>2019-02-12T06:45:27Z</cp:lastPrinted>
  <dcterms:created xsi:type="dcterms:W3CDTF">2014-02-24T05:26:23Z</dcterms:created>
  <dcterms:modified xsi:type="dcterms:W3CDTF">2019-02-12T06:58:07Z</dcterms:modified>
</cp:coreProperties>
</file>